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raynaud/Downloads/Tool Kit - Webinaire Covid19/Plan de Trésorerie/"/>
    </mc:Choice>
  </mc:AlternateContent>
  <xr:revisionPtr revIDLastSave="0" documentId="8_{AA5FFBF6-080A-E141-8078-906391500B8D}" xr6:coauthVersionLast="45" xr6:coauthVersionMax="45" xr10:uidLastSave="{00000000-0000-0000-0000-000000000000}"/>
  <bookViews>
    <workbookView xWindow="0" yWindow="580" windowWidth="28800" windowHeight="15840" xr2:uid="{9C9DF6EE-0BEE-4E8D-88BD-6C7148C83AC3}"/>
  </bookViews>
  <sheets>
    <sheet name="Synthèse" sheetId="4" r:id="rId1"/>
    <sheet name="Récap trésorerie" sheetId="2" r:id="rId2"/>
    <sheet name="Décaissements" sheetId="1" r:id="rId3"/>
    <sheet name="Liste dettes non positionnées" sheetId="3" r:id="rId4"/>
  </sheets>
  <definedNames>
    <definedName name="_xlchart.v1.0" hidden="1">'Récap trésorerie'!$B$57:$B$77</definedName>
    <definedName name="_xlchart.v1.1" hidden="1">'Récap trésorerie'!$C$57:$C$77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D3" i="1"/>
  <c r="C69" i="3" l="1"/>
  <c r="DC11" i="1"/>
  <c r="AQ21" i="1"/>
  <c r="S16" i="2"/>
  <c r="V14" i="2"/>
  <c r="V16" i="2" s="1"/>
  <c r="U14" i="2"/>
  <c r="U16" i="2" s="1"/>
  <c r="T14" i="2"/>
  <c r="T16" i="2" s="1"/>
  <c r="S14" i="2"/>
  <c r="R14" i="2"/>
  <c r="R16" i="2" s="1"/>
  <c r="DP14" i="2"/>
  <c r="DI14" i="2"/>
  <c r="DB14" i="2"/>
  <c r="CU14" i="2"/>
  <c r="CN14" i="2"/>
  <c r="CG14" i="2"/>
  <c r="BZ14" i="2"/>
  <c r="BS14" i="2"/>
  <c r="BL14" i="2"/>
  <c r="BE14" i="2"/>
  <c r="AX14" i="2"/>
  <c r="AQ14" i="2"/>
  <c r="AJ14" i="2"/>
  <c r="AC14" i="2"/>
  <c r="DO14" i="2"/>
  <c r="DH14" i="2"/>
  <c r="DA14" i="2"/>
  <c r="CT14" i="2"/>
  <c r="CM14" i="2"/>
  <c r="CF14" i="2"/>
  <c r="BY14" i="2"/>
  <c r="BR14" i="2"/>
  <c r="BK14" i="2"/>
  <c r="BD14" i="2"/>
  <c r="AW14" i="2"/>
  <c r="AP14" i="2"/>
  <c r="AI14" i="2"/>
  <c r="AB14" i="2"/>
  <c r="DN14" i="2"/>
  <c r="DG14" i="2"/>
  <c r="CZ14" i="2"/>
  <c r="CS14" i="2"/>
  <c r="CL14" i="2"/>
  <c r="CE14" i="2"/>
  <c r="BX14" i="2"/>
  <c r="BQ14" i="2"/>
  <c r="BJ14" i="2"/>
  <c r="BC14" i="2"/>
  <c r="AV14" i="2"/>
  <c r="AO14" i="2"/>
  <c r="AH14" i="2"/>
  <c r="AA14" i="2"/>
  <c r="DT14" i="2"/>
  <c r="DM14" i="2"/>
  <c r="DF14" i="2"/>
  <c r="CY14" i="2"/>
  <c r="CR14" i="2"/>
  <c r="CK14" i="2"/>
  <c r="CD14" i="2"/>
  <c r="BW14" i="2"/>
  <c r="BP14" i="2"/>
  <c r="BI14" i="2"/>
  <c r="BB14" i="2"/>
  <c r="AU14" i="2"/>
  <c r="AN14" i="2"/>
  <c r="AG14" i="2"/>
  <c r="Z14" i="2"/>
  <c r="DS14" i="2"/>
  <c r="DL14" i="2"/>
  <c r="DE14" i="2"/>
  <c r="CX14" i="2"/>
  <c r="CQ14" i="2"/>
  <c r="CJ14" i="2"/>
  <c r="CC14" i="2"/>
  <c r="BV14" i="2"/>
  <c r="BO14" i="2"/>
  <c r="BH14" i="2"/>
  <c r="BA14" i="2"/>
  <c r="AT14" i="2"/>
  <c r="AM14" i="2"/>
  <c r="AF14" i="2"/>
  <c r="Y14" i="2"/>
  <c r="C59" i="2"/>
  <c r="DU60" i="1"/>
  <c r="DT60" i="1"/>
  <c r="DS60" i="1"/>
  <c r="DR60" i="1"/>
  <c r="DQ28" i="2" s="1"/>
  <c r="DQ60" i="1"/>
  <c r="DP60" i="1"/>
  <c r="DO60" i="1"/>
  <c r="DN60" i="1"/>
  <c r="DM28" i="2" s="1"/>
  <c r="DM60" i="1"/>
  <c r="DL60" i="1"/>
  <c r="DK60" i="1"/>
  <c r="DJ60" i="1"/>
  <c r="DI28" i="2" s="1"/>
  <c r="DI60" i="1"/>
  <c r="DH60" i="1"/>
  <c r="DG60" i="1"/>
  <c r="DF60" i="1"/>
  <c r="DE28" i="2" s="1"/>
  <c r="DE60" i="1"/>
  <c r="DD60" i="1"/>
  <c r="DC60" i="1"/>
  <c r="DB60" i="1"/>
  <c r="DA28" i="2" s="1"/>
  <c r="DA60" i="1"/>
  <c r="CZ60" i="1"/>
  <c r="CY60" i="1"/>
  <c r="CX60" i="1"/>
  <c r="CW28" i="2" s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M63" i="3"/>
  <c r="L63" i="3"/>
  <c r="K63" i="3"/>
  <c r="J63" i="3"/>
  <c r="I63" i="3"/>
  <c r="H63" i="3"/>
  <c r="G63" i="3"/>
  <c r="F63" i="3"/>
  <c r="E63" i="3"/>
  <c r="D63" i="3"/>
  <c r="C63" i="3"/>
  <c r="M65" i="3"/>
  <c r="L65" i="3"/>
  <c r="K65" i="3"/>
  <c r="J65" i="3"/>
  <c r="I65" i="3"/>
  <c r="H65" i="3"/>
  <c r="G65" i="3"/>
  <c r="F65" i="3"/>
  <c r="E65" i="3"/>
  <c r="D65" i="3"/>
  <c r="C65" i="3"/>
  <c r="DQ50" i="1"/>
  <c r="DQ52" i="1" s="1"/>
  <c r="C57" i="3"/>
  <c r="I57" i="3" s="1"/>
  <c r="J57" i="3" s="1"/>
  <c r="K57" i="3" s="1"/>
  <c r="C56" i="3"/>
  <c r="H56" i="3" s="1"/>
  <c r="I56" i="3" s="1"/>
  <c r="J56" i="3" s="1"/>
  <c r="C53" i="3"/>
  <c r="I53" i="3" s="1"/>
  <c r="J53" i="3" s="1"/>
  <c r="K53" i="3" s="1"/>
  <c r="C52" i="3"/>
  <c r="H52" i="3" s="1"/>
  <c r="I52" i="3" s="1"/>
  <c r="J52" i="3" s="1"/>
  <c r="BE37" i="1"/>
  <c r="BE35" i="1"/>
  <c r="BE30" i="1"/>
  <c r="BL30" i="1" s="1"/>
  <c r="BS30" i="1" s="1"/>
  <c r="BZ30" i="1" s="1"/>
  <c r="CG30" i="1" s="1"/>
  <c r="CN30" i="1" s="1"/>
  <c r="CU30" i="1" s="1"/>
  <c r="DB30" i="1" s="1"/>
  <c r="DI30" i="1" s="1"/>
  <c r="DP30" i="1" s="1"/>
  <c r="BL37" i="1"/>
  <c r="BS37" i="1" s="1"/>
  <c r="BZ37" i="1" s="1"/>
  <c r="CG37" i="1" s="1"/>
  <c r="CN37" i="1" s="1"/>
  <c r="CU37" i="1" s="1"/>
  <c r="DB37" i="1" s="1"/>
  <c r="DI37" i="1" s="1"/>
  <c r="DP37" i="1" s="1"/>
  <c r="AX21" i="1"/>
  <c r="BL21" i="1" s="1"/>
  <c r="BS21" i="1" s="1"/>
  <c r="BZ21" i="1" s="1"/>
  <c r="CG21" i="1" s="1"/>
  <c r="CN21" i="1" s="1"/>
  <c r="DB21" i="1" s="1"/>
  <c r="DI21" i="1" s="1"/>
  <c r="DP21" i="1" s="1"/>
  <c r="BL18" i="1"/>
  <c r="BS18" i="1" s="1"/>
  <c r="BZ18" i="1" s="1"/>
  <c r="CG18" i="1" s="1"/>
  <c r="CN18" i="1" s="1"/>
  <c r="DB18" i="1" s="1"/>
  <c r="DI18" i="1" s="1"/>
  <c r="DP18" i="1" s="1"/>
  <c r="BI23" i="1"/>
  <c r="CY10" i="1"/>
  <c r="CY9" i="1"/>
  <c r="CY8" i="1"/>
  <c r="C55" i="3"/>
  <c r="G55" i="3" s="1"/>
  <c r="H55" i="3" s="1"/>
  <c r="I55" i="3" s="1"/>
  <c r="C51" i="3"/>
  <c r="G51" i="3" s="1"/>
  <c r="H51" i="3" s="1"/>
  <c r="I51" i="3" s="1"/>
  <c r="DS26" i="2"/>
  <c r="DT17" i="2"/>
  <c r="DS17" i="2"/>
  <c r="DO30" i="2"/>
  <c r="DO29" i="2" s="1"/>
  <c r="DR28" i="2"/>
  <c r="DQ27" i="2"/>
  <c r="DR17" i="2"/>
  <c r="DQ17" i="2"/>
  <c r="DP17" i="2"/>
  <c r="DO17" i="2"/>
  <c r="DN17" i="2"/>
  <c r="DM17" i="2"/>
  <c r="DL17" i="2"/>
  <c r="DR13" i="2"/>
  <c r="DQ13" i="2"/>
  <c r="DG27" i="2"/>
  <c r="DJ26" i="2"/>
  <c r="DF26" i="2"/>
  <c r="DK17" i="2"/>
  <c r="DJ17" i="2"/>
  <c r="DI17" i="2"/>
  <c r="DH17" i="2"/>
  <c r="DG17" i="2"/>
  <c r="DF17" i="2"/>
  <c r="DE17" i="2"/>
  <c r="DK13" i="2"/>
  <c r="DJ13" i="2"/>
  <c r="DC30" i="2"/>
  <c r="DC29" i="2" s="1"/>
  <c r="CY30" i="2"/>
  <c r="CY29" i="2" s="1"/>
  <c r="DB28" i="2"/>
  <c r="CX28" i="2"/>
  <c r="DA27" i="2"/>
  <c r="DD26" i="2"/>
  <c r="CZ26" i="2"/>
  <c r="DD17" i="2"/>
  <c r="DC17" i="2"/>
  <c r="DB17" i="2"/>
  <c r="DA17" i="2"/>
  <c r="CZ17" i="2"/>
  <c r="CY17" i="2"/>
  <c r="CX17" i="2"/>
  <c r="DD13" i="2"/>
  <c r="DC13" i="2"/>
  <c r="CW30" i="2"/>
  <c r="CW29" i="2" s="1"/>
  <c r="CS30" i="2"/>
  <c r="CS29" i="2" s="1"/>
  <c r="CV28" i="2"/>
  <c r="CR28" i="2"/>
  <c r="CQ27" i="2"/>
  <c r="CS25" i="2"/>
  <c r="CW17" i="2"/>
  <c r="CV17" i="2"/>
  <c r="CU17" i="2"/>
  <c r="CT17" i="2"/>
  <c r="CS17" i="2"/>
  <c r="CR17" i="2"/>
  <c r="CQ17" i="2"/>
  <c r="CW13" i="2"/>
  <c r="CV13" i="2"/>
  <c r="DU67" i="1"/>
  <c r="DT30" i="2" s="1"/>
  <c r="DT29" i="2" s="1"/>
  <c r="DT67" i="1"/>
  <c r="DS30" i="2" s="1"/>
  <c r="DS29" i="2" s="1"/>
  <c r="DT28" i="2"/>
  <c r="DS28" i="2"/>
  <c r="DU56" i="1"/>
  <c r="DT27" i="2" s="1"/>
  <c r="DT56" i="1"/>
  <c r="DS27" i="2" s="1"/>
  <c r="DU49" i="1"/>
  <c r="DT26" i="2" s="1"/>
  <c r="DT49" i="1"/>
  <c r="DU41" i="1"/>
  <c r="DT25" i="2" s="1"/>
  <c r="DS67" i="1"/>
  <c r="DR30" i="2" s="1"/>
  <c r="DR29" i="2" s="1"/>
  <c r="DR67" i="1"/>
  <c r="DQ30" i="2" s="1"/>
  <c r="DQ29" i="2" s="1"/>
  <c r="DQ67" i="1"/>
  <c r="DP30" i="2" s="1"/>
  <c r="DP29" i="2" s="1"/>
  <c r="DP67" i="1"/>
  <c r="DO67" i="1"/>
  <c r="DN30" i="2" s="1"/>
  <c r="DN29" i="2" s="1"/>
  <c r="DN67" i="1"/>
  <c r="DM30" i="2" s="1"/>
  <c r="DM29" i="2" s="1"/>
  <c r="DM67" i="1"/>
  <c r="DL30" i="2" s="1"/>
  <c r="DL29" i="2" s="1"/>
  <c r="DP28" i="2"/>
  <c r="DO28" i="2"/>
  <c r="DN28" i="2"/>
  <c r="DL28" i="2"/>
  <c r="DS56" i="1"/>
  <c r="DR27" i="2" s="1"/>
  <c r="DR56" i="1"/>
  <c r="DP56" i="1"/>
  <c r="DO27" i="2" s="1"/>
  <c r="DO56" i="1"/>
  <c r="DN27" i="2" s="1"/>
  <c r="DN56" i="1"/>
  <c r="DM27" i="2" s="1"/>
  <c r="DM56" i="1"/>
  <c r="DL27" i="2" s="1"/>
  <c r="DS49" i="1"/>
  <c r="DR26" i="2" s="1"/>
  <c r="DR49" i="1"/>
  <c r="DQ26" i="2" s="1"/>
  <c r="DQ49" i="1"/>
  <c r="DP26" i="2" s="1"/>
  <c r="DP49" i="1"/>
  <c r="DO26" i="2" s="1"/>
  <c r="DO49" i="1"/>
  <c r="DN26" i="2" s="1"/>
  <c r="DN49" i="1"/>
  <c r="DM26" i="2" s="1"/>
  <c r="DM49" i="1"/>
  <c r="DL26" i="2" s="1"/>
  <c r="DS41" i="1"/>
  <c r="DR25" i="2" s="1"/>
  <c r="DR41" i="1"/>
  <c r="DQ25" i="2" s="1"/>
  <c r="DO41" i="1"/>
  <c r="DN25" i="2" s="1"/>
  <c r="DN41" i="1"/>
  <c r="DM25" i="2" s="1"/>
  <c r="DL67" i="1"/>
  <c r="DK30" i="2" s="1"/>
  <c r="DK29" i="2" s="1"/>
  <c r="DK67" i="1"/>
  <c r="DJ30" i="2" s="1"/>
  <c r="DJ29" i="2" s="1"/>
  <c r="DJ67" i="1"/>
  <c r="DI30" i="2" s="1"/>
  <c r="DI29" i="2" s="1"/>
  <c r="DI67" i="1"/>
  <c r="DH30" i="2" s="1"/>
  <c r="DH29" i="2" s="1"/>
  <c r="DH67" i="1"/>
  <c r="DG30" i="2" s="1"/>
  <c r="DG29" i="2" s="1"/>
  <c r="DG67" i="1"/>
  <c r="DF30" i="2" s="1"/>
  <c r="DF29" i="2" s="1"/>
  <c r="DF67" i="1"/>
  <c r="DE30" i="2" s="1"/>
  <c r="DE29" i="2" s="1"/>
  <c r="DK28" i="2"/>
  <c r="DJ28" i="2"/>
  <c r="DH28" i="2"/>
  <c r="DG28" i="2"/>
  <c r="DF28" i="2"/>
  <c r="DL56" i="1"/>
  <c r="DK27" i="2" s="1"/>
  <c r="DK56" i="1"/>
  <c r="DJ27" i="2" s="1"/>
  <c r="DI56" i="1"/>
  <c r="DH27" i="2" s="1"/>
  <c r="DH56" i="1"/>
  <c r="DG56" i="1"/>
  <c r="DF27" i="2" s="1"/>
  <c r="DF56" i="1"/>
  <c r="DE27" i="2" s="1"/>
  <c r="DJ56" i="1"/>
  <c r="DI27" i="2" s="1"/>
  <c r="DL49" i="1"/>
  <c r="DK26" i="2" s="1"/>
  <c r="DK49" i="1"/>
  <c r="DJ49" i="1"/>
  <c r="DI26" i="2" s="1"/>
  <c r="DI49" i="1"/>
  <c r="DH26" i="2" s="1"/>
  <c r="DH49" i="1"/>
  <c r="DG26" i="2" s="1"/>
  <c r="DG49" i="1"/>
  <c r="DF49" i="1"/>
  <c r="DE26" i="2" s="1"/>
  <c r="DL41" i="1"/>
  <c r="DK25" i="2" s="1"/>
  <c r="DK41" i="1"/>
  <c r="DJ25" i="2" s="1"/>
  <c r="DH41" i="1"/>
  <c r="DG25" i="2" s="1"/>
  <c r="DG41" i="1"/>
  <c r="DF25" i="2" s="1"/>
  <c r="DE67" i="1"/>
  <c r="DD30" i="2" s="1"/>
  <c r="DD29" i="2" s="1"/>
  <c r="DD67" i="1"/>
  <c r="DC67" i="1"/>
  <c r="DB30" i="2" s="1"/>
  <c r="DB29" i="2" s="1"/>
  <c r="DB67" i="1"/>
  <c r="DA30" i="2" s="1"/>
  <c r="DA29" i="2" s="1"/>
  <c r="DA67" i="1"/>
  <c r="CZ30" i="2" s="1"/>
  <c r="CZ29" i="2" s="1"/>
  <c r="CZ67" i="1"/>
  <c r="CY67" i="1"/>
  <c r="CX30" i="2" s="1"/>
  <c r="CX29" i="2" s="1"/>
  <c r="DD28" i="2"/>
  <c r="DC28" i="2"/>
  <c r="CZ28" i="2"/>
  <c r="CY28" i="2"/>
  <c r="DE56" i="1"/>
  <c r="DD27" i="2" s="1"/>
  <c r="DD56" i="1"/>
  <c r="DC27" i="2" s="1"/>
  <c r="DC56" i="1"/>
  <c r="DB27" i="2" s="1"/>
  <c r="DB56" i="1"/>
  <c r="DA56" i="1"/>
  <c r="CZ27" i="2" s="1"/>
  <c r="CZ56" i="1"/>
  <c r="CY27" i="2" s="1"/>
  <c r="CY56" i="1"/>
  <c r="CX27" i="2" s="1"/>
  <c r="DE49" i="1"/>
  <c r="DD49" i="1"/>
  <c r="DC26" i="2" s="1"/>
  <c r="DC49" i="1"/>
  <c r="DB26" i="2" s="1"/>
  <c r="DB49" i="1"/>
  <c r="DA26" i="2" s="1"/>
  <c r="DA49" i="1"/>
  <c r="CZ49" i="1"/>
  <c r="CY26" i="2" s="1"/>
  <c r="CY49" i="1"/>
  <c r="CX26" i="2" s="1"/>
  <c r="DE41" i="1"/>
  <c r="DD25" i="2" s="1"/>
  <c r="DD41" i="1"/>
  <c r="DC25" i="2" s="1"/>
  <c r="DA41" i="1"/>
  <c r="CZ25" i="2" s="1"/>
  <c r="CZ41" i="1"/>
  <c r="CY25" i="2" s="1"/>
  <c r="CX67" i="1"/>
  <c r="CW67" i="1"/>
  <c r="CV30" i="2" s="1"/>
  <c r="CV29" i="2" s="1"/>
  <c r="CV67" i="1"/>
  <c r="CU30" i="2" s="1"/>
  <c r="CU29" i="2" s="1"/>
  <c r="CU67" i="1"/>
  <c r="CT30" i="2" s="1"/>
  <c r="CT29" i="2" s="1"/>
  <c r="CT67" i="1"/>
  <c r="CS67" i="1"/>
  <c r="CR30" i="2" s="1"/>
  <c r="CR29" i="2" s="1"/>
  <c r="CR67" i="1"/>
  <c r="CQ30" i="2" s="1"/>
  <c r="CQ29" i="2" s="1"/>
  <c r="CU28" i="2"/>
  <c r="CT28" i="2"/>
  <c r="CS28" i="2"/>
  <c r="CQ28" i="2"/>
  <c r="CX56" i="1"/>
  <c r="CW27" i="2" s="1"/>
  <c r="CW56" i="1"/>
  <c r="CV27" i="2" s="1"/>
  <c r="CU56" i="1"/>
  <c r="CT27" i="2" s="1"/>
  <c r="CT56" i="1"/>
  <c r="CS27" i="2" s="1"/>
  <c r="CS56" i="1"/>
  <c r="CR27" i="2" s="1"/>
  <c r="CR56" i="1"/>
  <c r="CV56" i="1"/>
  <c r="CU27" i="2" s="1"/>
  <c r="CX49" i="1"/>
  <c r="CW26" i="2" s="1"/>
  <c r="CW49" i="1"/>
  <c r="CV26" i="2" s="1"/>
  <c r="CV49" i="1"/>
  <c r="CU26" i="2" s="1"/>
  <c r="CU49" i="1"/>
  <c r="CT26" i="2" s="1"/>
  <c r="CT49" i="1"/>
  <c r="CS26" i="2" s="1"/>
  <c r="CS49" i="1"/>
  <c r="CR26" i="2" s="1"/>
  <c r="CR49" i="1"/>
  <c r="CQ26" i="2" s="1"/>
  <c r="CX41" i="1"/>
  <c r="CW25" i="2" s="1"/>
  <c r="CW41" i="1"/>
  <c r="CV25" i="2" s="1"/>
  <c r="CT41" i="1"/>
  <c r="CS41" i="1"/>
  <c r="CR25" i="2" s="1"/>
  <c r="F50" i="2" l="1"/>
  <c r="C76" i="2" s="1"/>
  <c r="F46" i="2"/>
  <c r="C74" i="2" s="1"/>
  <c r="DK22" i="2"/>
  <c r="DR22" i="2"/>
  <c r="DQ54" i="1"/>
  <c r="DQ55" i="1"/>
  <c r="DQ51" i="1"/>
  <c r="DQ56" i="1"/>
  <c r="DP27" i="2" s="1"/>
  <c r="CV24" i="2"/>
  <c r="CV32" i="2" s="1"/>
  <c r="DC22" i="2"/>
  <c r="DD22" i="2"/>
  <c r="DJ22" i="2"/>
  <c r="DQ22" i="2"/>
  <c r="DT24" i="2"/>
  <c r="DT32" i="2" s="1"/>
  <c r="CY24" i="2"/>
  <c r="CY32" i="2" s="1"/>
  <c r="DC24" i="2"/>
  <c r="DC32" i="2" s="1"/>
  <c r="CR24" i="2"/>
  <c r="CR32" i="2" s="1"/>
  <c r="DJ24" i="2"/>
  <c r="DJ32" i="2" s="1"/>
  <c r="DF24" i="2"/>
  <c r="DF32" i="2" s="1"/>
  <c r="CV22" i="2"/>
  <c r="CS24" i="2"/>
  <c r="CS32" i="2" s="1"/>
  <c r="CW24" i="2"/>
  <c r="CW32" i="2" s="1"/>
  <c r="DM24" i="2"/>
  <c r="DM32" i="2" s="1"/>
  <c r="DQ24" i="2"/>
  <c r="DQ32" i="2" s="1"/>
  <c r="CW22" i="2"/>
  <c r="CZ24" i="2"/>
  <c r="CZ32" i="2" s="1"/>
  <c r="DD24" i="2"/>
  <c r="DD32" i="2" s="1"/>
  <c r="DD33" i="2" s="1"/>
  <c r="DG24" i="2"/>
  <c r="DG32" i="2" s="1"/>
  <c r="DK24" i="2"/>
  <c r="DK32" i="2" s="1"/>
  <c r="DN24" i="2"/>
  <c r="DN32" i="2" s="1"/>
  <c r="DR24" i="2"/>
  <c r="DR32" i="2" s="1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38" i="2"/>
  <c r="D5" i="1"/>
  <c r="D43" i="1" s="1"/>
  <c r="D62" i="1" s="1"/>
  <c r="A1" i="3"/>
  <c r="A1" i="1"/>
  <c r="A1" i="2"/>
  <c r="D6" i="2"/>
  <c r="E6" i="2" s="1"/>
  <c r="E16" i="2"/>
  <c r="D16" i="2"/>
  <c r="AV11" i="1"/>
  <c r="L14" i="2"/>
  <c r="K14" i="2"/>
  <c r="CO54" i="1"/>
  <c r="BK54" i="1"/>
  <c r="AD54" i="1"/>
  <c r="AD55" i="1"/>
  <c r="CO55" i="1"/>
  <c r="BK55" i="1"/>
  <c r="BK56" i="1" s="1"/>
  <c r="BJ27" i="2" s="1"/>
  <c r="AD56" i="1"/>
  <c r="AC27" i="2" s="1"/>
  <c r="J68" i="3"/>
  <c r="K68" i="3" s="1"/>
  <c r="L68" i="3" s="1"/>
  <c r="M68" i="3" s="1"/>
  <c r="J67" i="3"/>
  <c r="J66" i="3"/>
  <c r="K66" i="3" s="1"/>
  <c r="L66" i="3" s="1"/>
  <c r="M66" i="3" s="1"/>
  <c r="M39" i="3"/>
  <c r="M41" i="3"/>
  <c r="M47" i="3"/>
  <c r="M59" i="3"/>
  <c r="G39" i="3"/>
  <c r="H39" i="3"/>
  <c r="I39" i="3"/>
  <c r="J39" i="3"/>
  <c r="K39" i="3"/>
  <c r="L39" i="3"/>
  <c r="G41" i="3"/>
  <c r="H41" i="3"/>
  <c r="I41" i="3"/>
  <c r="J41" i="3"/>
  <c r="K41" i="3"/>
  <c r="L41" i="3"/>
  <c r="G47" i="3"/>
  <c r="H47" i="3"/>
  <c r="I47" i="3"/>
  <c r="J47" i="3"/>
  <c r="K47" i="3"/>
  <c r="L47" i="3"/>
  <c r="J59" i="3"/>
  <c r="K59" i="3"/>
  <c r="L59" i="3"/>
  <c r="G71" i="3"/>
  <c r="H71" i="3"/>
  <c r="I71" i="3"/>
  <c r="F71" i="3"/>
  <c r="F59" i="3"/>
  <c r="F47" i="3"/>
  <c r="F41" i="3"/>
  <c r="F39" i="3"/>
  <c r="E71" i="3"/>
  <c r="E59" i="3"/>
  <c r="E47" i="3"/>
  <c r="E41" i="3"/>
  <c r="E39" i="3"/>
  <c r="D71" i="3"/>
  <c r="D59" i="3"/>
  <c r="D47" i="3"/>
  <c r="D41" i="3"/>
  <c r="D39" i="3"/>
  <c r="D73" i="3" s="1"/>
  <c r="C71" i="3"/>
  <c r="C47" i="3"/>
  <c r="C41" i="3"/>
  <c r="C39" i="3"/>
  <c r="CQ56" i="1"/>
  <c r="CP27" i="2" s="1"/>
  <c r="CP56" i="1"/>
  <c r="CO27" i="2" s="1"/>
  <c r="CO56" i="1"/>
  <c r="CN27" i="2" s="1"/>
  <c r="CN56" i="1"/>
  <c r="CM27" i="2" s="1"/>
  <c r="CM56" i="1"/>
  <c r="CL27" i="2" s="1"/>
  <c r="CL56" i="1"/>
  <c r="CK27" i="2" s="1"/>
  <c r="CK56" i="1"/>
  <c r="CJ27" i="2" s="1"/>
  <c r="CJ56" i="1"/>
  <c r="CI27" i="2" s="1"/>
  <c r="CI56" i="1"/>
  <c r="CH27" i="2" s="1"/>
  <c r="CH56" i="1"/>
  <c r="CG27" i="2" s="1"/>
  <c r="CG56" i="1"/>
  <c r="CF27" i="2" s="1"/>
  <c r="CF56" i="1"/>
  <c r="CE27" i="2" s="1"/>
  <c r="CE56" i="1"/>
  <c r="CD27" i="2" s="1"/>
  <c r="CD56" i="1"/>
  <c r="CC27" i="2" s="1"/>
  <c r="CC56" i="1"/>
  <c r="CB27" i="2" s="1"/>
  <c r="CB56" i="1"/>
  <c r="CA27" i="2" s="1"/>
  <c r="CA56" i="1"/>
  <c r="BZ27" i="2" s="1"/>
  <c r="BZ56" i="1"/>
  <c r="BY27" i="2" s="1"/>
  <c r="BY56" i="1"/>
  <c r="BX27" i="2" s="1"/>
  <c r="BX56" i="1"/>
  <c r="BW27" i="2" s="1"/>
  <c r="BW56" i="1"/>
  <c r="BV27" i="2" s="1"/>
  <c r="BV56" i="1"/>
  <c r="BU27" i="2" s="1"/>
  <c r="BU56" i="1"/>
  <c r="BT27" i="2" s="1"/>
  <c r="BT56" i="1"/>
  <c r="BS27" i="2" s="1"/>
  <c r="BS56" i="1"/>
  <c r="BR27" i="2" s="1"/>
  <c r="BR56" i="1"/>
  <c r="BQ27" i="2" s="1"/>
  <c r="BQ56" i="1"/>
  <c r="BP27" i="2" s="1"/>
  <c r="BP56" i="1"/>
  <c r="BO27" i="2" s="1"/>
  <c r="BO56" i="1"/>
  <c r="BN27" i="2" s="1"/>
  <c r="BN56" i="1"/>
  <c r="BM27" i="2" s="1"/>
  <c r="BM56" i="1"/>
  <c r="BL27" i="2" s="1"/>
  <c r="BL56" i="1"/>
  <c r="BK27" i="2" s="1"/>
  <c r="BJ56" i="1"/>
  <c r="BI27" i="2" s="1"/>
  <c r="BI56" i="1"/>
  <c r="BH27" i="2" s="1"/>
  <c r="BH56" i="1"/>
  <c r="BG27" i="2" s="1"/>
  <c r="BG56" i="1"/>
  <c r="BF27" i="2" s="1"/>
  <c r="BF56" i="1"/>
  <c r="BE27" i="2" s="1"/>
  <c r="BE56" i="1"/>
  <c r="BD27" i="2" s="1"/>
  <c r="BD56" i="1"/>
  <c r="BC27" i="2" s="1"/>
  <c r="BC56" i="1"/>
  <c r="BB27" i="2" s="1"/>
  <c r="BB56" i="1"/>
  <c r="BA27" i="2" s="1"/>
  <c r="BA56" i="1"/>
  <c r="AZ27" i="2" s="1"/>
  <c r="AZ56" i="1"/>
  <c r="AY27" i="2" s="1"/>
  <c r="AY56" i="1"/>
  <c r="AX27" i="2" s="1"/>
  <c r="AX56" i="1"/>
  <c r="AW27" i="2" s="1"/>
  <c r="AW56" i="1"/>
  <c r="AV27" i="2" s="1"/>
  <c r="AV56" i="1"/>
  <c r="AU27" i="2" s="1"/>
  <c r="AU56" i="1"/>
  <c r="AT27" i="2" s="1"/>
  <c r="AT56" i="1"/>
  <c r="AS27" i="2" s="1"/>
  <c r="AS56" i="1"/>
  <c r="AR27" i="2" s="1"/>
  <c r="AR56" i="1"/>
  <c r="AQ27" i="2" s="1"/>
  <c r="AQ56" i="1"/>
  <c r="AP27" i="2" s="1"/>
  <c r="AP56" i="1"/>
  <c r="AO27" i="2" s="1"/>
  <c r="AO56" i="1"/>
  <c r="AN27" i="2" s="1"/>
  <c r="AN56" i="1"/>
  <c r="AM27" i="2" s="1"/>
  <c r="AM56" i="1"/>
  <c r="AL27" i="2" s="1"/>
  <c r="AL56" i="1"/>
  <c r="AK27" i="2" s="1"/>
  <c r="AK56" i="1"/>
  <c r="AJ27" i="2" s="1"/>
  <c r="AJ56" i="1"/>
  <c r="AI27" i="2" s="1"/>
  <c r="AI56" i="1"/>
  <c r="AH27" i="2" s="1"/>
  <c r="AH56" i="1"/>
  <c r="AG27" i="2" s="1"/>
  <c r="AG56" i="1"/>
  <c r="AF27" i="2" s="1"/>
  <c r="AF56" i="1"/>
  <c r="AE27" i="2" s="1"/>
  <c r="AE56" i="1"/>
  <c r="AD27" i="2" s="1"/>
  <c r="AC56" i="1"/>
  <c r="AB27" i="2" s="1"/>
  <c r="AB56" i="1"/>
  <c r="AA27" i="2" s="1"/>
  <c r="AA56" i="1"/>
  <c r="Z27" i="2" s="1"/>
  <c r="Z56" i="1"/>
  <c r="Y27" i="2" s="1"/>
  <c r="Y56" i="1"/>
  <c r="X27" i="2" s="1"/>
  <c r="X56" i="1"/>
  <c r="W27" i="2" s="1"/>
  <c r="W56" i="1"/>
  <c r="V27" i="2" s="1"/>
  <c r="V56" i="1"/>
  <c r="U27" i="2" s="1"/>
  <c r="U56" i="1"/>
  <c r="T27" i="2" s="1"/>
  <c r="T56" i="1"/>
  <c r="S27" i="2" s="1"/>
  <c r="S56" i="1"/>
  <c r="R27" i="2" s="1"/>
  <c r="R56" i="1"/>
  <c r="Q27" i="2" s="1"/>
  <c r="Q56" i="1"/>
  <c r="P27" i="2" s="1"/>
  <c r="P56" i="1"/>
  <c r="O27" i="2" s="1"/>
  <c r="O56" i="1"/>
  <c r="N27" i="2" s="1"/>
  <c r="N56" i="1"/>
  <c r="M27" i="2" s="1"/>
  <c r="M56" i="1"/>
  <c r="L27" i="2" s="1"/>
  <c r="L56" i="1"/>
  <c r="K27" i="2" s="1"/>
  <c r="K56" i="1"/>
  <c r="J27" i="2" s="1"/>
  <c r="J56" i="1"/>
  <c r="I27" i="2" s="1"/>
  <c r="I56" i="1"/>
  <c r="H27" i="2" s="1"/>
  <c r="H56" i="1"/>
  <c r="G27" i="2" s="1"/>
  <c r="G56" i="1"/>
  <c r="F27" i="2" s="1"/>
  <c r="F56" i="1"/>
  <c r="E27" i="2" s="1"/>
  <c r="E56" i="1"/>
  <c r="D27" i="2" s="1"/>
  <c r="D56" i="1"/>
  <c r="AJ9" i="1"/>
  <c r="BP9" i="1" s="1"/>
  <c r="AJ8" i="1"/>
  <c r="BP8" i="1" s="1"/>
  <c r="D41" i="1"/>
  <c r="CQ41" i="1"/>
  <c r="CP41" i="1"/>
  <c r="CJ41" i="1"/>
  <c r="CI41" i="1"/>
  <c r="CC41" i="1"/>
  <c r="CB41" i="1"/>
  <c r="BV41" i="1"/>
  <c r="BU41" i="1"/>
  <c r="BO41" i="1"/>
  <c r="BN41" i="1"/>
  <c r="BH41" i="1"/>
  <c r="BG41" i="1"/>
  <c r="BF41" i="1"/>
  <c r="BD41" i="1"/>
  <c r="BC41" i="1"/>
  <c r="BA41" i="1"/>
  <c r="AZ41" i="1"/>
  <c r="AY41" i="1"/>
  <c r="AW41" i="1"/>
  <c r="AV41" i="1"/>
  <c r="AT41" i="1"/>
  <c r="AS41" i="1"/>
  <c r="AR41" i="1"/>
  <c r="AP41" i="1"/>
  <c r="AO41" i="1"/>
  <c r="AM41" i="1"/>
  <c r="AL41" i="1"/>
  <c r="AK41" i="1"/>
  <c r="AI41" i="1"/>
  <c r="AH41" i="1"/>
  <c r="AF41" i="1"/>
  <c r="AE41" i="1"/>
  <c r="AB41" i="1"/>
  <c r="AA41" i="1"/>
  <c r="Y41" i="1"/>
  <c r="X41" i="1"/>
  <c r="W41" i="1"/>
  <c r="U41" i="1"/>
  <c r="T41" i="1"/>
  <c r="R41" i="1"/>
  <c r="Q41" i="1"/>
  <c r="P41" i="1"/>
  <c r="N41" i="1"/>
  <c r="M41" i="1"/>
  <c r="K41" i="1"/>
  <c r="J41" i="1"/>
  <c r="I41" i="1"/>
  <c r="H41" i="1"/>
  <c r="G41" i="1"/>
  <c r="F41" i="1"/>
  <c r="E41" i="1"/>
  <c r="DK33" i="2" l="1"/>
  <c r="DQ33" i="2"/>
  <c r="DR33" i="2"/>
  <c r="E38" i="2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DC33" i="2"/>
  <c r="F73" i="3"/>
  <c r="E73" i="3"/>
  <c r="J71" i="3"/>
  <c r="J73" i="3" s="1"/>
  <c r="K67" i="3"/>
  <c r="CW33" i="2"/>
  <c r="C46" i="2"/>
  <c r="CV33" i="2"/>
  <c r="DJ33" i="2"/>
  <c r="CX16" i="2"/>
  <c r="CX13" i="2" s="1"/>
  <c r="CX22" i="2" s="1"/>
  <c r="BV16" i="2"/>
  <c r="BO16" i="2"/>
  <c r="E46" i="2"/>
  <c r="C69" i="2" s="1"/>
  <c r="BP16" i="2"/>
  <c r="Z16" i="2"/>
  <c r="BI16" i="2"/>
  <c r="BW16" i="2"/>
  <c r="D46" i="2"/>
  <c r="C64" i="2" s="1"/>
  <c r="E5" i="1"/>
  <c r="E43" i="1" s="1"/>
  <c r="E62" i="1" s="1"/>
  <c r="F6" i="2"/>
  <c r="F5" i="1"/>
  <c r="F43" i="1" s="1"/>
  <c r="F62" i="1" s="1"/>
  <c r="K16" i="2"/>
  <c r="L16" i="2"/>
  <c r="G59" i="3"/>
  <c r="G73" i="3" s="1"/>
  <c r="C59" i="3"/>
  <c r="C73" i="3" s="1"/>
  <c r="CH25" i="2"/>
  <c r="CA25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Q67" i="1"/>
  <c r="CP30" i="2" s="1"/>
  <c r="CP67" i="1"/>
  <c r="CO30" i="2" s="1"/>
  <c r="CO67" i="1"/>
  <c r="CN30" i="2" s="1"/>
  <c r="CN67" i="1"/>
  <c r="CM30" i="2" s="1"/>
  <c r="CM67" i="1"/>
  <c r="CL30" i="2" s="1"/>
  <c r="CL67" i="1"/>
  <c r="CK30" i="2" s="1"/>
  <c r="CK67" i="1"/>
  <c r="CJ30" i="2" s="1"/>
  <c r="CQ49" i="1"/>
  <c r="CP26" i="2" s="1"/>
  <c r="CP49" i="1"/>
  <c r="CO26" i="2" s="1"/>
  <c r="CO49" i="1"/>
  <c r="CN26" i="2" s="1"/>
  <c r="CN49" i="1"/>
  <c r="CM26" i="2" s="1"/>
  <c r="CM49" i="1"/>
  <c r="CL26" i="2" s="1"/>
  <c r="CL49" i="1"/>
  <c r="CK26" i="2" s="1"/>
  <c r="CK49" i="1"/>
  <c r="CJ26" i="2" s="1"/>
  <c r="CM41" i="1"/>
  <c r="CJ67" i="1"/>
  <c r="CI30" i="2" s="1"/>
  <c r="CI67" i="1"/>
  <c r="CH30" i="2" s="1"/>
  <c r="CH67" i="1"/>
  <c r="CG30" i="2" s="1"/>
  <c r="CG67" i="1"/>
  <c r="CF30" i="2" s="1"/>
  <c r="CF67" i="1"/>
  <c r="CE30" i="2" s="1"/>
  <c r="CE67" i="1"/>
  <c r="CD30" i="2" s="1"/>
  <c r="CD67" i="1"/>
  <c r="CC30" i="2" s="1"/>
  <c r="CJ49" i="1"/>
  <c r="CI49" i="1"/>
  <c r="CH26" i="2" s="1"/>
  <c r="CH49" i="1"/>
  <c r="CG26" i="2" s="1"/>
  <c r="CG49" i="1"/>
  <c r="CF26" i="2" s="1"/>
  <c r="CF49" i="1"/>
  <c r="CE26" i="2" s="1"/>
  <c r="CE49" i="1"/>
  <c r="CD26" i="2" s="1"/>
  <c r="CD49" i="1"/>
  <c r="CC26" i="2" s="1"/>
  <c r="CI25" i="2"/>
  <c r="CF41" i="1"/>
  <c r="CC67" i="1"/>
  <c r="CB30" i="2" s="1"/>
  <c r="CB67" i="1"/>
  <c r="CA30" i="2" s="1"/>
  <c r="CA67" i="1"/>
  <c r="BZ30" i="2" s="1"/>
  <c r="BZ67" i="1"/>
  <c r="BY30" i="2" s="1"/>
  <c r="BY67" i="1"/>
  <c r="BX30" i="2" s="1"/>
  <c r="BX67" i="1"/>
  <c r="BW30" i="2" s="1"/>
  <c r="BW67" i="1"/>
  <c r="BV30" i="2" s="1"/>
  <c r="CC49" i="1"/>
  <c r="CB26" i="2" s="1"/>
  <c r="CB49" i="1"/>
  <c r="CA26" i="2" s="1"/>
  <c r="CA49" i="1"/>
  <c r="BZ26" i="2" s="1"/>
  <c r="BZ49" i="1"/>
  <c r="BY26" i="2" s="1"/>
  <c r="BY49" i="1"/>
  <c r="BX26" i="2" s="1"/>
  <c r="BX49" i="1"/>
  <c r="BW26" i="2" s="1"/>
  <c r="BW49" i="1"/>
  <c r="BV26" i="2" s="1"/>
  <c r="CB25" i="2"/>
  <c r="BY41" i="1"/>
  <c r="BV67" i="1"/>
  <c r="BU30" i="2" s="1"/>
  <c r="BU67" i="1"/>
  <c r="BT30" i="2" s="1"/>
  <c r="BT67" i="1"/>
  <c r="BS30" i="2" s="1"/>
  <c r="BS67" i="1"/>
  <c r="BR30" i="2" s="1"/>
  <c r="BR67" i="1"/>
  <c r="BQ30" i="2" s="1"/>
  <c r="BQ67" i="1"/>
  <c r="BP30" i="2" s="1"/>
  <c r="BP67" i="1"/>
  <c r="BO30" i="2" s="1"/>
  <c r="BV49" i="1"/>
  <c r="BU26" i="2" s="1"/>
  <c r="BU49" i="1"/>
  <c r="BT26" i="2" s="1"/>
  <c r="BT49" i="1"/>
  <c r="BS26" i="2" s="1"/>
  <c r="BS49" i="1"/>
  <c r="BR26" i="2" s="1"/>
  <c r="BR49" i="1"/>
  <c r="BQ26" i="2" s="1"/>
  <c r="BQ49" i="1"/>
  <c r="BP26" i="2" s="1"/>
  <c r="BP49" i="1"/>
  <c r="BO26" i="2" s="1"/>
  <c r="BU25" i="2"/>
  <c r="BT25" i="2"/>
  <c r="BR41" i="1"/>
  <c r="CP25" i="2"/>
  <c r="CO25" i="2"/>
  <c r="CI26" i="2"/>
  <c r="BO67" i="1"/>
  <c r="BN30" i="2" s="1"/>
  <c r="BN67" i="1"/>
  <c r="BM30" i="2" s="1"/>
  <c r="BO49" i="1"/>
  <c r="BN26" i="2" s="1"/>
  <c r="BN49" i="1"/>
  <c r="BM26" i="2" s="1"/>
  <c r="BN25" i="2"/>
  <c r="BM25" i="2"/>
  <c r="BM67" i="1"/>
  <c r="BL30" i="2" s="1"/>
  <c r="BM49" i="1"/>
  <c r="BL26" i="2" s="1"/>
  <c r="BL67" i="1"/>
  <c r="BK30" i="2" s="1"/>
  <c r="BL49" i="1"/>
  <c r="BK26" i="2" s="1"/>
  <c r="BK67" i="1"/>
  <c r="BJ30" i="2" s="1"/>
  <c r="BK49" i="1"/>
  <c r="BJ26" i="2" s="1"/>
  <c r="BK41" i="1"/>
  <c r="BJ67" i="1"/>
  <c r="BI30" i="2" s="1"/>
  <c r="BJ49" i="1"/>
  <c r="BI26" i="2" s="1"/>
  <c r="L7" i="1"/>
  <c r="O18" i="1"/>
  <c r="AI38" i="2" l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Y38" i="2" s="1"/>
  <c r="AZ38" i="2" s="1"/>
  <c r="BA38" i="2" s="1"/>
  <c r="BB38" i="2" s="1"/>
  <c r="BC38" i="2" s="1"/>
  <c r="BD38" i="2" s="1"/>
  <c r="BE38" i="2" s="1"/>
  <c r="BF38" i="2" s="1"/>
  <c r="BG38" i="2" s="1"/>
  <c r="BH38" i="2" s="1"/>
  <c r="BI38" i="2" s="1"/>
  <c r="BJ38" i="2" s="1"/>
  <c r="BK38" i="2" s="1"/>
  <c r="BL38" i="2" s="1"/>
  <c r="K71" i="3"/>
  <c r="K73" i="3" s="1"/>
  <c r="L67" i="3"/>
  <c r="BX41" i="1"/>
  <c r="BW25" i="2" s="1"/>
  <c r="DC41" i="1"/>
  <c r="DB25" i="2" s="1"/>
  <c r="DB24" i="2" s="1"/>
  <c r="DB32" i="2" s="1"/>
  <c r="CE41" i="1"/>
  <c r="DJ41" i="1"/>
  <c r="DI25" i="2" s="1"/>
  <c r="DI24" i="2" s="1"/>
  <c r="DI32" i="2" s="1"/>
  <c r="CL41" i="1"/>
  <c r="CK25" i="2" s="1"/>
  <c r="DQ41" i="1"/>
  <c r="DP25" i="2" s="1"/>
  <c r="DP24" i="2" s="1"/>
  <c r="DP32" i="2" s="1"/>
  <c r="CH41" i="1"/>
  <c r="CG25" i="2" s="1"/>
  <c r="BQ41" i="1"/>
  <c r="BP25" i="2" s="1"/>
  <c r="CV41" i="1"/>
  <c r="CU25" i="2" s="1"/>
  <c r="CU24" i="2" s="1"/>
  <c r="CU32" i="2" s="1"/>
  <c r="CA41" i="1"/>
  <c r="BM41" i="1"/>
  <c r="BT41" i="1"/>
  <c r="CR16" i="2"/>
  <c r="CR13" i="2" s="1"/>
  <c r="CR22" i="2" s="1"/>
  <c r="CR33" i="2" s="1"/>
  <c r="CY16" i="2"/>
  <c r="CY13" i="2" s="1"/>
  <c r="CY22" i="2" s="1"/>
  <c r="CY33" i="2" s="1"/>
  <c r="DS16" i="2"/>
  <c r="DS13" i="2" s="1"/>
  <c r="DS22" i="2" s="1"/>
  <c r="DM16" i="2"/>
  <c r="DM13" i="2" s="1"/>
  <c r="DM22" i="2" s="1"/>
  <c r="DM33" i="2" s="1"/>
  <c r="DF16" i="2"/>
  <c r="DF13" i="2" s="1"/>
  <c r="DF22" i="2" s="1"/>
  <c r="DF33" i="2" s="1"/>
  <c r="CQ16" i="2"/>
  <c r="CQ13" i="2" s="1"/>
  <c r="DE16" i="2"/>
  <c r="DE13" i="2" s="1"/>
  <c r="DE22" i="2" s="1"/>
  <c r="DT16" i="2"/>
  <c r="DT13" i="2" s="1"/>
  <c r="DT22" i="2" s="1"/>
  <c r="DT33" i="2" s="1"/>
  <c r="DL16" i="2"/>
  <c r="DL13" i="2" s="1"/>
  <c r="DL22" i="2" s="1"/>
  <c r="AN16" i="2"/>
  <c r="BB16" i="2"/>
  <c r="BB13" i="2" s="1"/>
  <c r="AU16" i="2"/>
  <c r="AU13" i="2" s="1"/>
  <c r="AF16" i="2"/>
  <c r="Y16" i="2"/>
  <c r="AG16" i="2"/>
  <c r="AG13" i="2" s="1"/>
  <c r="CK16" i="2"/>
  <c r="CK13" i="2" s="1"/>
  <c r="CD16" i="2"/>
  <c r="CD13" i="2" s="1"/>
  <c r="CJ16" i="2"/>
  <c r="CC16" i="2"/>
  <c r="CC13" i="2" s="1"/>
  <c r="CC22" i="2" s="1"/>
  <c r="G6" i="2"/>
  <c r="G5" i="1"/>
  <c r="G43" i="1" s="1"/>
  <c r="G62" i="1" s="1"/>
  <c r="I59" i="3"/>
  <c r="I73" i="3" s="1"/>
  <c r="H59" i="3"/>
  <c r="H73" i="3" s="1"/>
  <c r="BJ41" i="1"/>
  <c r="BI25" i="2" s="1"/>
  <c r="S7" i="1"/>
  <c r="Z7" i="1" s="1"/>
  <c r="L41" i="1"/>
  <c r="BQ25" i="2"/>
  <c r="CE25" i="2"/>
  <c r="BS25" i="2"/>
  <c r="CL25" i="2"/>
  <c r="BX25" i="2"/>
  <c r="CD25" i="2"/>
  <c r="BJ25" i="2"/>
  <c r="BZ25" i="2"/>
  <c r="CP29" i="2"/>
  <c r="CO29" i="2"/>
  <c r="CN29" i="2"/>
  <c r="CM29" i="2"/>
  <c r="CL29" i="2"/>
  <c r="CK29" i="2"/>
  <c r="CJ29" i="2"/>
  <c r="CP13" i="2"/>
  <c r="CP22" i="2" s="1"/>
  <c r="CO13" i="2"/>
  <c r="CO22" i="2" s="1"/>
  <c r="CI29" i="2"/>
  <c r="CH29" i="2"/>
  <c r="CG29" i="2"/>
  <c r="CF29" i="2"/>
  <c r="CE29" i="2"/>
  <c r="CD29" i="2"/>
  <c r="CC29" i="2"/>
  <c r="CI13" i="2"/>
  <c r="CH13" i="2"/>
  <c r="CB29" i="2"/>
  <c r="CA29" i="2"/>
  <c r="BZ29" i="2"/>
  <c r="BY29" i="2"/>
  <c r="BX29" i="2"/>
  <c r="BW29" i="2"/>
  <c r="BV29" i="2"/>
  <c r="BV13" i="2"/>
  <c r="BV22" i="2" s="1"/>
  <c r="CB13" i="2"/>
  <c r="CA13" i="2"/>
  <c r="BW13" i="2"/>
  <c r="BW22" i="2" s="1"/>
  <c r="BU29" i="2"/>
  <c r="BT29" i="2"/>
  <c r="BS29" i="2"/>
  <c r="BR29" i="2"/>
  <c r="BQ29" i="2"/>
  <c r="BP29" i="2"/>
  <c r="BO29" i="2"/>
  <c r="BU13" i="2"/>
  <c r="BT13" i="2"/>
  <c r="BP13" i="2"/>
  <c r="BN29" i="2"/>
  <c r="BM29" i="2"/>
  <c r="BL29" i="2"/>
  <c r="BK29" i="2"/>
  <c r="BJ29" i="2"/>
  <c r="BI29" i="2"/>
  <c r="BO13" i="2"/>
  <c r="BM13" i="2"/>
  <c r="BI13" i="2"/>
  <c r="BF13" i="2"/>
  <c r="AY13" i="2"/>
  <c r="AR13" i="2"/>
  <c r="AN13" i="2"/>
  <c r="AL13" i="2"/>
  <c r="AK13" i="2"/>
  <c r="AE13" i="2"/>
  <c r="AD13" i="2"/>
  <c r="Z13" i="2"/>
  <c r="Z22" i="2" s="1"/>
  <c r="X13" i="2"/>
  <c r="W13" i="2"/>
  <c r="S13" i="2"/>
  <c r="C11" i="2"/>
  <c r="C43" i="2" s="1"/>
  <c r="BM38" i="2" l="1"/>
  <c r="BN38" i="2" s="1"/>
  <c r="BO38" i="2" s="1"/>
  <c r="BP38" i="2" s="1"/>
  <c r="BQ38" i="2" s="1"/>
  <c r="BR38" i="2" s="1"/>
  <c r="BS38" i="2" s="1"/>
  <c r="BT38" i="2" s="1"/>
  <c r="BU38" i="2" s="1"/>
  <c r="BV38" i="2" s="1"/>
  <c r="BW38" i="2" s="1"/>
  <c r="BX38" i="2" s="1"/>
  <c r="BY38" i="2" s="1"/>
  <c r="BZ38" i="2" s="1"/>
  <c r="CA38" i="2" s="1"/>
  <c r="CB38" i="2" s="1"/>
  <c r="CC38" i="2" s="1"/>
  <c r="CD38" i="2" s="1"/>
  <c r="CE38" i="2" s="1"/>
  <c r="CF38" i="2" s="1"/>
  <c r="CG38" i="2" s="1"/>
  <c r="CH38" i="2" s="1"/>
  <c r="CI38" i="2" s="1"/>
  <c r="CJ38" i="2" s="1"/>
  <c r="CK38" i="2" s="1"/>
  <c r="CL38" i="2" s="1"/>
  <c r="CM38" i="2" s="1"/>
  <c r="CN38" i="2" s="1"/>
  <c r="CO38" i="2" s="1"/>
  <c r="CP38" i="2" s="1"/>
  <c r="CQ38" i="2" s="1"/>
  <c r="C57" i="2"/>
  <c r="CQ22" i="2"/>
  <c r="L71" i="3"/>
  <c r="L73" i="3" s="1"/>
  <c r="M67" i="3"/>
  <c r="M71" i="3" s="1"/>
  <c r="M73" i="3" s="1"/>
  <c r="CO41" i="1"/>
  <c r="CN25" i="2" s="1"/>
  <c r="E50" i="2"/>
  <c r="C71" i="2" s="1"/>
  <c r="AM16" i="2"/>
  <c r="AM13" i="2" s="1"/>
  <c r="AM22" i="2" s="1"/>
  <c r="CJ13" i="2"/>
  <c r="CJ22" i="2" s="1"/>
  <c r="H6" i="2"/>
  <c r="H5" i="1"/>
  <c r="H43" i="1" s="1"/>
  <c r="H62" i="1" s="1"/>
  <c r="CB22" i="2"/>
  <c r="CK22" i="2"/>
  <c r="AG7" i="1"/>
  <c r="Z41" i="1"/>
  <c r="S41" i="1"/>
  <c r="AL22" i="2"/>
  <c r="AZ13" i="2"/>
  <c r="AZ22" i="2" s="1"/>
  <c r="CA22" i="2"/>
  <c r="CH22" i="2"/>
  <c r="AS13" i="2"/>
  <c r="AS22" i="2" s="1"/>
  <c r="BO22" i="2"/>
  <c r="AF13" i="2"/>
  <c r="AF22" i="2" s="1"/>
  <c r="CI22" i="2"/>
  <c r="AG22" i="2"/>
  <c r="BN13" i="2"/>
  <c r="BN22" i="2" s="1"/>
  <c r="BT22" i="2"/>
  <c r="BU22" i="2"/>
  <c r="CD22" i="2"/>
  <c r="Y13" i="2"/>
  <c r="AR22" i="2"/>
  <c r="BG13" i="2"/>
  <c r="BG22" i="2" s="1"/>
  <c r="BP22" i="2"/>
  <c r="AE22" i="2"/>
  <c r="AN22" i="2"/>
  <c r="BL25" i="2"/>
  <c r="BL24" i="2" s="1"/>
  <c r="CG24" i="2"/>
  <c r="CG32" i="2" s="1"/>
  <c r="BZ24" i="2"/>
  <c r="BZ32" i="2" s="1"/>
  <c r="BS24" i="2"/>
  <c r="BS32" i="2" s="1"/>
  <c r="CN24" i="2"/>
  <c r="CN32" i="2" s="1"/>
  <c r="CK24" i="2"/>
  <c r="CK32" i="2" s="1"/>
  <c r="CO24" i="2"/>
  <c r="CO32" i="2" s="1"/>
  <c r="CO33" i="2" s="1"/>
  <c r="BN24" i="2"/>
  <c r="BN32" i="2" s="1"/>
  <c r="BP24" i="2"/>
  <c r="BP32" i="2" s="1"/>
  <c r="BT24" i="2"/>
  <c r="BT32" i="2" s="1"/>
  <c r="BW24" i="2"/>
  <c r="BW32" i="2" s="1"/>
  <c r="BW33" i="2" s="1"/>
  <c r="CA24" i="2"/>
  <c r="CA32" i="2" s="1"/>
  <c r="BX24" i="2"/>
  <c r="BX32" i="2" s="1"/>
  <c r="CB24" i="2"/>
  <c r="CB32" i="2" s="1"/>
  <c r="CD24" i="2"/>
  <c r="CD32" i="2" s="1"/>
  <c r="CH24" i="2"/>
  <c r="CH32" i="2" s="1"/>
  <c r="CE24" i="2"/>
  <c r="CE32" i="2" s="1"/>
  <c r="CI24" i="2"/>
  <c r="CI32" i="2" s="1"/>
  <c r="CL24" i="2"/>
  <c r="CL32" i="2" s="1"/>
  <c r="CP24" i="2"/>
  <c r="CP32" i="2" s="1"/>
  <c r="CP33" i="2" s="1"/>
  <c r="BQ24" i="2"/>
  <c r="BQ32" i="2" s="1"/>
  <c r="BU24" i="2"/>
  <c r="BU32" i="2" s="1"/>
  <c r="AD22" i="2"/>
  <c r="AK22" i="2"/>
  <c r="AY22" i="2"/>
  <c r="BB22" i="2"/>
  <c r="BM22" i="2"/>
  <c r="BF22" i="2"/>
  <c r="W22" i="2"/>
  <c r="S22" i="2"/>
  <c r="X22" i="2"/>
  <c r="AU22" i="2"/>
  <c r="BI22" i="2"/>
  <c r="BM24" i="2"/>
  <c r="BM32" i="2" s="1"/>
  <c r="B5" i="2"/>
  <c r="C29" i="2"/>
  <c r="R13" i="2"/>
  <c r="R22" i="2" s="1"/>
  <c r="K13" i="2"/>
  <c r="F14" i="2"/>
  <c r="F16" i="2" s="1"/>
  <c r="D13" i="2"/>
  <c r="P13" i="2"/>
  <c r="L13" i="2"/>
  <c r="J13" i="2"/>
  <c r="I13" i="2"/>
  <c r="E13" i="2"/>
  <c r="C13" i="2"/>
  <c r="BI67" i="1"/>
  <c r="BH30" i="2" s="1"/>
  <c r="BH29" i="2" s="1"/>
  <c r="BH67" i="1"/>
  <c r="BG30" i="2" s="1"/>
  <c r="BG29" i="2" s="1"/>
  <c r="BG67" i="1"/>
  <c r="BF30" i="2" s="1"/>
  <c r="BF29" i="2" s="1"/>
  <c r="BF67" i="1"/>
  <c r="BE30" i="2" s="1"/>
  <c r="BE29" i="2" s="1"/>
  <c r="BE67" i="1"/>
  <c r="BD30" i="2" s="1"/>
  <c r="BD29" i="2" s="1"/>
  <c r="BD67" i="1"/>
  <c r="BC30" i="2" s="1"/>
  <c r="BC29" i="2" s="1"/>
  <c r="BC67" i="1"/>
  <c r="BB30" i="2" s="1"/>
  <c r="BB29" i="2" s="1"/>
  <c r="BB67" i="1"/>
  <c r="BA30" i="2" s="1"/>
  <c r="BA29" i="2" s="1"/>
  <c r="BA67" i="1"/>
  <c r="AZ30" i="2" s="1"/>
  <c r="AZ29" i="2" s="1"/>
  <c r="AZ67" i="1"/>
  <c r="AY30" i="2" s="1"/>
  <c r="AY29" i="2" s="1"/>
  <c r="AY67" i="1"/>
  <c r="AX30" i="2" s="1"/>
  <c r="AX29" i="2" s="1"/>
  <c r="AX67" i="1"/>
  <c r="AW30" i="2" s="1"/>
  <c r="AW29" i="2" s="1"/>
  <c r="AW67" i="1"/>
  <c r="AV30" i="2" s="1"/>
  <c r="AV29" i="2" s="1"/>
  <c r="AV67" i="1"/>
  <c r="AU30" i="2" s="1"/>
  <c r="AU29" i="2" s="1"/>
  <c r="AU67" i="1"/>
  <c r="AT30" i="2" s="1"/>
  <c r="AT29" i="2" s="1"/>
  <c r="AT67" i="1"/>
  <c r="AS30" i="2" s="1"/>
  <c r="AS29" i="2" s="1"/>
  <c r="AS67" i="1"/>
  <c r="AR30" i="2" s="1"/>
  <c r="AR29" i="2" s="1"/>
  <c r="AR67" i="1"/>
  <c r="AQ30" i="2" s="1"/>
  <c r="AQ29" i="2" s="1"/>
  <c r="AQ67" i="1"/>
  <c r="AP30" i="2" s="1"/>
  <c r="AP29" i="2" s="1"/>
  <c r="AP67" i="1"/>
  <c r="AO30" i="2" s="1"/>
  <c r="AO29" i="2" s="1"/>
  <c r="AO67" i="1"/>
  <c r="AN30" i="2" s="1"/>
  <c r="AN29" i="2" s="1"/>
  <c r="AN67" i="1"/>
  <c r="AM30" i="2" s="1"/>
  <c r="AM29" i="2" s="1"/>
  <c r="AM67" i="1"/>
  <c r="AL30" i="2" s="1"/>
  <c r="AL29" i="2" s="1"/>
  <c r="AL67" i="1"/>
  <c r="AK30" i="2" s="1"/>
  <c r="AK29" i="2" s="1"/>
  <c r="AK67" i="1"/>
  <c r="AJ30" i="2" s="1"/>
  <c r="AJ29" i="2" s="1"/>
  <c r="AJ67" i="1"/>
  <c r="AI30" i="2" s="1"/>
  <c r="AI29" i="2" s="1"/>
  <c r="AI67" i="1"/>
  <c r="AH30" i="2" s="1"/>
  <c r="AH29" i="2" s="1"/>
  <c r="AH67" i="1"/>
  <c r="AG30" i="2" s="1"/>
  <c r="AG29" i="2" s="1"/>
  <c r="AG67" i="1"/>
  <c r="AF30" i="2" s="1"/>
  <c r="AF29" i="2" s="1"/>
  <c r="AF67" i="1"/>
  <c r="AE30" i="2" s="1"/>
  <c r="AE29" i="2" s="1"/>
  <c r="AE67" i="1"/>
  <c r="AD30" i="2" s="1"/>
  <c r="AD29" i="2" s="1"/>
  <c r="AD67" i="1"/>
  <c r="AC30" i="2" s="1"/>
  <c r="AC29" i="2" s="1"/>
  <c r="AC67" i="1"/>
  <c r="AB30" i="2" s="1"/>
  <c r="AB29" i="2" s="1"/>
  <c r="AB67" i="1"/>
  <c r="AA30" i="2" s="1"/>
  <c r="AA29" i="2" s="1"/>
  <c r="AA67" i="1"/>
  <c r="Z30" i="2" s="1"/>
  <c r="Z29" i="2" s="1"/>
  <c r="Z67" i="1"/>
  <c r="Y30" i="2" s="1"/>
  <c r="Y29" i="2" s="1"/>
  <c r="Y67" i="1"/>
  <c r="X30" i="2" s="1"/>
  <c r="X29" i="2" s="1"/>
  <c r="X67" i="1"/>
  <c r="W30" i="2" s="1"/>
  <c r="W29" i="2" s="1"/>
  <c r="W67" i="1"/>
  <c r="V30" i="2" s="1"/>
  <c r="V29" i="2" s="1"/>
  <c r="V67" i="1"/>
  <c r="U30" i="2" s="1"/>
  <c r="U29" i="2" s="1"/>
  <c r="U67" i="1"/>
  <c r="T30" i="2" s="1"/>
  <c r="T29" i="2" s="1"/>
  <c r="T67" i="1"/>
  <c r="S30" i="2" s="1"/>
  <c r="S29" i="2" s="1"/>
  <c r="S67" i="1"/>
  <c r="R30" i="2" s="1"/>
  <c r="R29" i="2" s="1"/>
  <c r="R67" i="1"/>
  <c r="Q30" i="2" s="1"/>
  <c r="Q29" i="2" s="1"/>
  <c r="Q67" i="1"/>
  <c r="P30" i="2" s="1"/>
  <c r="P29" i="2" s="1"/>
  <c r="P67" i="1"/>
  <c r="O30" i="2" s="1"/>
  <c r="O29" i="2" s="1"/>
  <c r="O67" i="1"/>
  <c r="N30" i="2" s="1"/>
  <c r="N29" i="2" s="1"/>
  <c r="N67" i="1"/>
  <c r="M30" i="2" s="1"/>
  <c r="M29" i="2" s="1"/>
  <c r="M67" i="1"/>
  <c r="L30" i="2" s="1"/>
  <c r="L29" i="2" s="1"/>
  <c r="L67" i="1"/>
  <c r="K30" i="2" s="1"/>
  <c r="K29" i="2" s="1"/>
  <c r="K67" i="1"/>
  <c r="J30" i="2" s="1"/>
  <c r="J29" i="2" s="1"/>
  <c r="J67" i="1"/>
  <c r="I30" i="2" s="1"/>
  <c r="I29" i="2" s="1"/>
  <c r="I67" i="1"/>
  <c r="H30" i="2" s="1"/>
  <c r="H29" i="2" s="1"/>
  <c r="H67" i="1"/>
  <c r="G30" i="2" s="1"/>
  <c r="G29" i="2" s="1"/>
  <c r="G67" i="1"/>
  <c r="F30" i="2" s="1"/>
  <c r="F29" i="2" s="1"/>
  <c r="F67" i="1"/>
  <c r="E30" i="2" s="1"/>
  <c r="E29" i="2" s="1"/>
  <c r="E67" i="1"/>
  <c r="D30" i="2" s="1"/>
  <c r="D29" i="2" s="1"/>
  <c r="D67" i="1"/>
  <c r="BI49" i="1"/>
  <c r="BH26" i="2" s="1"/>
  <c r="BH49" i="1"/>
  <c r="BG26" i="2" s="1"/>
  <c r="BG49" i="1"/>
  <c r="BF26" i="2" s="1"/>
  <c r="BF49" i="1"/>
  <c r="BE26" i="2" s="1"/>
  <c r="BE49" i="1"/>
  <c r="BD26" i="2" s="1"/>
  <c r="BD49" i="1"/>
  <c r="BC26" i="2" s="1"/>
  <c r="BC49" i="1"/>
  <c r="BB26" i="2" s="1"/>
  <c r="BB49" i="1"/>
  <c r="BA26" i="2" s="1"/>
  <c r="BA49" i="1"/>
  <c r="AZ26" i="2" s="1"/>
  <c r="AZ49" i="1"/>
  <c r="AY26" i="2" s="1"/>
  <c r="AY49" i="1"/>
  <c r="AX26" i="2" s="1"/>
  <c r="AX49" i="1"/>
  <c r="AW26" i="2" s="1"/>
  <c r="AW49" i="1"/>
  <c r="AV26" i="2" s="1"/>
  <c r="AV49" i="1"/>
  <c r="AU26" i="2" s="1"/>
  <c r="AU49" i="1"/>
  <c r="AT26" i="2" s="1"/>
  <c r="AT49" i="1"/>
  <c r="AS26" i="2" s="1"/>
  <c r="AS49" i="1"/>
  <c r="AR26" i="2" s="1"/>
  <c r="AR49" i="1"/>
  <c r="AQ26" i="2" s="1"/>
  <c r="AQ49" i="1"/>
  <c r="AP26" i="2" s="1"/>
  <c r="AP49" i="1"/>
  <c r="AO26" i="2" s="1"/>
  <c r="AO49" i="1"/>
  <c r="AN26" i="2" s="1"/>
  <c r="AN49" i="1"/>
  <c r="AM26" i="2" s="1"/>
  <c r="AM49" i="1"/>
  <c r="AL26" i="2" s="1"/>
  <c r="AL49" i="1"/>
  <c r="AK26" i="2" s="1"/>
  <c r="AK49" i="1"/>
  <c r="AJ26" i="2" s="1"/>
  <c r="AJ49" i="1"/>
  <c r="AI26" i="2" s="1"/>
  <c r="AI49" i="1"/>
  <c r="AH26" i="2" s="1"/>
  <c r="AH49" i="1"/>
  <c r="AG26" i="2" s="1"/>
  <c r="AG49" i="1"/>
  <c r="AF26" i="2" s="1"/>
  <c r="AF49" i="1"/>
  <c r="AE26" i="2" s="1"/>
  <c r="AE49" i="1"/>
  <c r="AD26" i="2" s="1"/>
  <c r="AD49" i="1"/>
  <c r="AC26" i="2" s="1"/>
  <c r="AC49" i="1"/>
  <c r="AB26" i="2" s="1"/>
  <c r="AB49" i="1"/>
  <c r="AA26" i="2" s="1"/>
  <c r="AA49" i="1"/>
  <c r="Z26" i="2" s="1"/>
  <c r="Z49" i="1"/>
  <c r="Y26" i="2" s="1"/>
  <c r="Y49" i="1"/>
  <c r="X26" i="2" s="1"/>
  <c r="X49" i="1"/>
  <c r="W26" i="2" s="1"/>
  <c r="W49" i="1"/>
  <c r="V26" i="2" s="1"/>
  <c r="V49" i="1"/>
  <c r="U26" i="2" s="1"/>
  <c r="U49" i="1"/>
  <c r="T26" i="2" s="1"/>
  <c r="T49" i="1"/>
  <c r="S26" i="2" s="1"/>
  <c r="S49" i="1"/>
  <c r="R26" i="2" s="1"/>
  <c r="R49" i="1"/>
  <c r="Q26" i="2" s="1"/>
  <c r="Q49" i="1"/>
  <c r="P26" i="2" s="1"/>
  <c r="P49" i="1"/>
  <c r="O26" i="2" s="1"/>
  <c r="O49" i="1"/>
  <c r="N26" i="2" s="1"/>
  <c r="N49" i="1"/>
  <c r="M26" i="2" s="1"/>
  <c r="M49" i="1"/>
  <c r="L26" i="2" s="1"/>
  <c r="L49" i="1"/>
  <c r="K26" i="2" s="1"/>
  <c r="K49" i="1"/>
  <c r="J26" i="2" s="1"/>
  <c r="J49" i="1"/>
  <c r="I26" i="2" s="1"/>
  <c r="I49" i="1"/>
  <c r="H26" i="2" s="1"/>
  <c r="H49" i="1"/>
  <c r="G26" i="2" s="1"/>
  <c r="G49" i="1"/>
  <c r="F26" i="2" s="1"/>
  <c r="F49" i="1"/>
  <c r="E26" i="2" s="1"/>
  <c r="E49" i="1"/>
  <c r="D26" i="2" s="1"/>
  <c r="D49" i="1"/>
  <c r="C26" i="2" s="1"/>
  <c r="BF25" i="2"/>
  <c r="AS25" i="2"/>
  <c r="AL25" i="2"/>
  <c r="AK25" i="2"/>
  <c r="AD25" i="2"/>
  <c r="X25" i="2"/>
  <c r="Q25" i="2"/>
  <c r="P25" i="2"/>
  <c r="J25" i="2"/>
  <c r="I25" i="2"/>
  <c r="C25" i="2"/>
  <c r="O38" i="1"/>
  <c r="V38" i="1" s="1"/>
  <c r="AC38" i="1" s="1"/>
  <c r="AJ38" i="1" s="1"/>
  <c r="AQ38" i="1" s="1"/>
  <c r="AX38" i="1" s="1"/>
  <c r="BE38" i="1" s="1"/>
  <c r="BL38" i="1" s="1"/>
  <c r="O37" i="1"/>
  <c r="V37" i="1" s="1"/>
  <c r="AC37" i="1" s="1"/>
  <c r="AJ37" i="1" s="1"/>
  <c r="AQ37" i="1" s="1"/>
  <c r="AX37" i="1" s="1"/>
  <c r="O35" i="1"/>
  <c r="V35" i="1" s="1"/>
  <c r="AC35" i="1" s="1"/>
  <c r="AJ35" i="1" s="1"/>
  <c r="AQ35" i="1" s="1"/>
  <c r="AX35" i="1" s="1"/>
  <c r="O30" i="1"/>
  <c r="V30" i="1" s="1"/>
  <c r="AC30" i="1" s="1"/>
  <c r="AJ30" i="1" s="1"/>
  <c r="AQ30" i="1" s="1"/>
  <c r="AX30" i="1" s="1"/>
  <c r="AD41" i="1"/>
  <c r="O21" i="1"/>
  <c r="V18" i="1"/>
  <c r="CR38" i="2" l="1"/>
  <c r="CS38" i="2" s="1"/>
  <c r="CT38" i="2" s="1"/>
  <c r="CU38" i="2" s="1"/>
  <c r="CV38" i="2" s="1"/>
  <c r="CW38" i="2" s="1"/>
  <c r="CX38" i="2" s="1"/>
  <c r="CY38" i="2" s="1"/>
  <c r="CZ38" i="2" s="1"/>
  <c r="DA38" i="2" s="1"/>
  <c r="DB38" i="2" s="1"/>
  <c r="DC38" i="2" s="1"/>
  <c r="DD38" i="2" s="1"/>
  <c r="DE38" i="2" s="1"/>
  <c r="DF38" i="2" s="1"/>
  <c r="DG38" i="2" s="1"/>
  <c r="DH38" i="2" s="1"/>
  <c r="DI38" i="2" s="1"/>
  <c r="DJ38" i="2" s="1"/>
  <c r="DK38" i="2" s="1"/>
  <c r="DL38" i="2" s="1"/>
  <c r="DM38" i="2" s="1"/>
  <c r="DN38" i="2" s="1"/>
  <c r="DO38" i="2" s="1"/>
  <c r="DP38" i="2" s="1"/>
  <c r="DQ38" i="2" s="1"/>
  <c r="DR38" i="2" s="1"/>
  <c r="DS38" i="2" s="1"/>
  <c r="DT38" i="2" s="1"/>
  <c r="BS38" i="1"/>
  <c r="BL41" i="1"/>
  <c r="BK25" i="2" s="1"/>
  <c r="D50" i="2"/>
  <c r="C66" i="2" s="1"/>
  <c r="C50" i="2"/>
  <c r="C61" i="2" s="1"/>
  <c r="BL32" i="2"/>
  <c r="Y22" i="2"/>
  <c r="J22" i="2"/>
  <c r="AT16" i="2"/>
  <c r="AT13" i="2" s="1"/>
  <c r="AT22" i="2" s="1"/>
  <c r="CK33" i="2"/>
  <c r="F13" i="2"/>
  <c r="F22" i="2" s="1"/>
  <c r="I6" i="2"/>
  <c r="I5" i="1"/>
  <c r="I43" i="1" s="1"/>
  <c r="I62" i="1" s="1"/>
  <c r="CB33" i="2"/>
  <c r="BP33" i="2"/>
  <c r="CA33" i="2"/>
  <c r="G14" i="2"/>
  <c r="M14" i="2"/>
  <c r="M16" i="2" s="1"/>
  <c r="CI33" i="2"/>
  <c r="BU33" i="2"/>
  <c r="O41" i="1"/>
  <c r="AN7" i="1"/>
  <c r="BB7" i="1" s="1"/>
  <c r="BI7" i="1" s="1"/>
  <c r="BP7" i="1" s="1"/>
  <c r="BW7" i="1" s="1"/>
  <c r="CD7" i="1" s="1"/>
  <c r="CK7" i="1" s="1"/>
  <c r="CR7" i="1" s="1"/>
  <c r="CY7" i="1" s="1"/>
  <c r="AG41" i="1"/>
  <c r="V21" i="1"/>
  <c r="AC21" i="1" s="1"/>
  <c r="AJ21" i="1" s="1"/>
  <c r="AC18" i="1"/>
  <c r="CD33" i="2"/>
  <c r="BN33" i="2"/>
  <c r="D22" i="2"/>
  <c r="CH33" i="2"/>
  <c r="BT33" i="2"/>
  <c r="I22" i="2"/>
  <c r="E25" i="2"/>
  <c r="E24" i="2" s="1"/>
  <c r="E32" i="2" s="1"/>
  <c r="AZ25" i="2"/>
  <c r="AR25" i="2"/>
  <c r="W25" i="2"/>
  <c r="AY25" i="2"/>
  <c r="AE25" i="2"/>
  <c r="BJ24" i="2"/>
  <c r="BJ32" i="2" s="1"/>
  <c r="BG25" i="2"/>
  <c r="BI24" i="2"/>
  <c r="BI32" i="2" s="1"/>
  <c r="BI33" i="2" s="1"/>
  <c r="C24" i="2"/>
  <c r="BM33" i="2"/>
  <c r="E22" i="2"/>
  <c r="P22" i="2"/>
  <c r="L22" i="2"/>
  <c r="K22" i="2"/>
  <c r="C22" i="2"/>
  <c r="Q13" i="2"/>
  <c r="Q22" i="2" s="1"/>
  <c r="BZ38" i="1" l="1"/>
  <c r="BS41" i="1"/>
  <c r="BR25" i="2" s="1"/>
  <c r="BR24" i="2" s="1"/>
  <c r="BR32" i="2" s="1"/>
  <c r="CR41" i="1"/>
  <c r="CQ25" i="2" s="1"/>
  <c r="CQ24" i="2" s="1"/>
  <c r="C32" i="2"/>
  <c r="C33" i="2" s="1"/>
  <c r="C34" i="2" s="1"/>
  <c r="BA16" i="2"/>
  <c r="BA13" i="2" s="1"/>
  <c r="BA22" i="2" s="1"/>
  <c r="J6" i="2"/>
  <c r="J5" i="1"/>
  <c r="J43" i="1" s="1"/>
  <c r="J62" i="1" s="1"/>
  <c r="N14" i="2"/>
  <c r="G16" i="2"/>
  <c r="G13" i="2" s="1"/>
  <c r="G22" i="2" s="1"/>
  <c r="M13" i="2"/>
  <c r="M22" i="2" s="1"/>
  <c r="H14" i="2"/>
  <c r="H16" i="2" s="1"/>
  <c r="AC41" i="1"/>
  <c r="AN41" i="1"/>
  <c r="V41" i="1"/>
  <c r="AU41" i="1"/>
  <c r="AJ18" i="1"/>
  <c r="AJ41" i="1" s="1"/>
  <c r="E33" i="2"/>
  <c r="D25" i="2"/>
  <c r="D24" i="2" s="1"/>
  <c r="D32" i="2" s="1"/>
  <c r="D33" i="2" s="1"/>
  <c r="CQ32" i="2" l="1"/>
  <c r="CG38" i="1"/>
  <c r="BZ41" i="1"/>
  <c r="BY25" i="2" s="1"/>
  <c r="BY24" i="2" s="1"/>
  <c r="BY32" i="2" s="1"/>
  <c r="D8" i="2"/>
  <c r="D11" i="2" s="1"/>
  <c r="D34" i="2" s="1"/>
  <c r="E8" i="2" s="1"/>
  <c r="E11" i="2" s="1"/>
  <c r="E34" i="2" s="1"/>
  <c r="F8" i="2" s="1"/>
  <c r="CY41" i="1"/>
  <c r="CX25" i="2" s="1"/>
  <c r="CX24" i="2" s="1"/>
  <c r="CX32" i="2" s="1"/>
  <c r="CX33" i="2" s="1"/>
  <c r="DF7" i="1"/>
  <c r="CS16" i="2"/>
  <c r="CS13" i="2" s="1"/>
  <c r="DN16" i="2"/>
  <c r="DN13" i="2" s="1"/>
  <c r="DN22" i="2" s="1"/>
  <c r="DN33" i="2" s="1"/>
  <c r="CL16" i="2"/>
  <c r="CL13" i="2" s="1"/>
  <c r="CL22" i="2" s="1"/>
  <c r="CL33" i="2" s="1"/>
  <c r="CE16" i="2"/>
  <c r="CE13" i="2" s="1"/>
  <c r="CE22" i="2" s="1"/>
  <c r="CE33" i="2" s="1"/>
  <c r="AA16" i="2"/>
  <c r="BX16" i="2"/>
  <c r="BX13" i="2" s="1"/>
  <c r="BX22" i="2" s="1"/>
  <c r="BX33" i="2" s="1"/>
  <c r="BH16" i="2"/>
  <c r="BH13" i="2" s="1"/>
  <c r="BH22" i="2" s="1"/>
  <c r="K6" i="2"/>
  <c r="K5" i="1"/>
  <c r="K43" i="1" s="1"/>
  <c r="K62" i="1" s="1"/>
  <c r="N16" i="2"/>
  <c r="N13" i="2" s="1"/>
  <c r="N22" i="2" s="1"/>
  <c r="H13" i="2"/>
  <c r="H22" i="2" s="1"/>
  <c r="O14" i="2"/>
  <c r="O16" i="2" s="1"/>
  <c r="T13" i="2"/>
  <c r="T22" i="2" s="1"/>
  <c r="BB41" i="1"/>
  <c r="AQ41" i="1"/>
  <c r="I24" i="2"/>
  <c r="I32" i="2" s="1"/>
  <c r="I33" i="2" s="1"/>
  <c r="F25" i="2"/>
  <c r="F24" i="2" s="1"/>
  <c r="F32" i="2" s="1"/>
  <c r="F33" i="2" s="1"/>
  <c r="CS22" i="2" l="1"/>
  <c r="CQ33" i="2"/>
  <c r="CN38" i="1"/>
  <c r="CG41" i="1"/>
  <c r="CF25" i="2" s="1"/>
  <c r="CF24" i="2" s="1"/>
  <c r="CF32" i="2" s="1"/>
  <c r="DF41" i="1"/>
  <c r="DE25" i="2" s="1"/>
  <c r="DE24" i="2" s="1"/>
  <c r="DE32" i="2" s="1"/>
  <c r="DE33" i="2" s="1"/>
  <c r="DM7" i="1"/>
  <c r="CT16" i="2"/>
  <c r="CT13" i="2" s="1"/>
  <c r="CT22" i="2" s="1"/>
  <c r="DH16" i="2"/>
  <c r="DH13" i="2" s="1"/>
  <c r="DH22" i="2" s="1"/>
  <c r="DA16" i="2"/>
  <c r="DA13" i="2" s="1"/>
  <c r="DA22" i="2" s="1"/>
  <c r="CZ16" i="2"/>
  <c r="CZ13" i="2" s="1"/>
  <c r="CZ22" i="2" s="1"/>
  <c r="CZ33" i="2" s="1"/>
  <c r="DG16" i="2"/>
  <c r="DG13" i="2" s="1"/>
  <c r="DG22" i="2" s="1"/>
  <c r="DG33" i="2" s="1"/>
  <c r="BQ16" i="2"/>
  <c r="BQ13" i="2" s="1"/>
  <c r="BQ22" i="2" s="1"/>
  <c r="BQ33" i="2" s="1"/>
  <c r="CF16" i="2"/>
  <c r="CF13" i="2" s="1"/>
  <c r="CF22" i="2" s="1"/>
  <c r="U13" i="2"/>
  <c r="U22" i="2" s="1"/>
  <c r="L6" i="2"/>
  <c r="L5" i="1"/>
  <c r="L43" i="1" s="1"/>
  <c r="L62" i="1" s="1"/>
  <c r="AH16" i="2"/>
  <c r="AA13" i="2"/>
  <c r="O13" i="2"/>
  <c r="O22" i="2" s="1"/>
  <c r="BI41" i="1"/>
  <c r="AX41" i="1"/>
  <c r="J24" i="2"/>
  <c r="J32" i="2" s="1"/>
  <c r="J33" i="2" s="1"/>
  <c r="G25" i="2"/>
  <c r="G24" i="2" s="1"/>
  <c r="G32" i="2" s="1"/>
  <c r="G33" i="2" s="1"/>
  <c r="F11" i="2"/>
  <c r="F34" i="2" s="1"/>
  <c r="G8" i="2" s="1"/>
  <c r="CS33" i="2" l="1"/>
  <c r="CF33" i="2"/>
  <c r="CU38" i="1"/>
  <c r="CN41" i="1"/>
  <c r="CM25" i="2" s="1"/>
  <c r="CM24" i="2" s="1"/>
  <c r="CM32" i="2" s="1"/>
  <c r="DM41" i="1"/>
  <c r="DL25" i="2" s="1"/>
  <c r="DL24" i="2" s="1"/>
  <c r="DL32" i="2" s="1"/>
  <c r="DL33" i="2" s="1"/>
  <c r="DT7" i="1"/>
  <c r="DT41" i="1" s="1"/>
  <c r="DS25" i="2" s="1"/>
  <c r="DS24" i="2" s="1"/>
  <c r="DS32" i="2" s="1"/>
  <c r="DS33" i="2" s="1"/>
  <c r="DO16" i="2"/>
  <c r="DO13" i="2"/>
  <c r="DO22" i="2" s="1"/>
  <c r="BY16" i="2"/>
  <c r="BY13" i="2" s="1"/>
  <c r="BY22" i="2" s="1"/>
  <c r="BY33" i="2" s="1"/>
  <c r="BZ16" i="2"/>
  <c r="BZ13" i="2" s="1"/>
  <c r="BZ22" i="2" s="1"/>
  <c r="BZ33" i="2" s="1"/>
  <c r="CG16" i="2"/>
  <c r="CG13" i="2" s="1"/>
  <c r="CG22" i="2" s="1"/>
  <c r="CG33" i="2" s="1"/>
  <c r="CN16" i="2"/>
  <c r="CN13" i="2" s="1"/>
  <c r="CN22" i="2" s="1"/>
  <c r="CN33" i="2" s="1"/>
  <c r="AC16" i="2"/>
  <c r="CM16" i="2"/>
  <c r="CM13" i="2" s="1"/>
  <c r="CM22" i="2" s="1"/>
  <c r="BR16" i="2"/>
  <c r="BR13" i="2" s="1"/>
  <c r="BR22" i="2" s="1"/>
  <c r="BR33" i="2" s="1"/>
  <c r="AA22" i="2"/>
  <c r="V13" i="2"/>
  <c r="V22" i="2" s="1"/>
  <c r="M6" i="2"/>
  <c r="M5" i="1"/>
  <c r="M43" i="1" s="1"/>
  <c r="M62" i="1" s="1"/>
  <c r="AB16" i="2"/>
  <c r="AB13" i="2" s="1"/>
  <c r="AB22" i="2" s="1"/>
  <c r="AO16" i="2"/>
  <c r="AH13" i="2"/>
  <c r="BP41" i="1"/>
  <c r="BO25" i="2" s="1"/>
  <c r="BO24" i="2" s="1"/>
  <c r="BE41" i="1"/>
  <c r="H25" i="2"/>
  <c r="H24" i="2" s="1"/>
  <c r="H32" i="2" s="1"/>
  <c r="H33" i="2" s="1"/>
  <c r="G11" i="2"/>
  <c r="G34" i="2" s="1"/>
  <c r="H8" i="2" s="1"/>
  <c r="CM33" i="2" l="1"/>
  <c r="DB38" i="1"/>
  <c r="CU41" i="1"/>
  <c r="CT25" i="2" s="1"/>
  <c r="CT24" i="2" s="1"/>
  <c r="DB16" i="2"/>
  <c r="DB13" i="2" s="1"/>
  <c r="DB22" i="2" s="1"/>
  <c r="DB33" i="2" s="1"/>
  <c r="DP16" i="2"/>
  <c r="DP13" i="2" s="1"/>
  <c r="DP22" i="2" s="1"/>
  <c r="DP33" i="2" s="1"/>
  <c r="DI16" i="2"/>
  <c r="DI13" i="2" s="1"/>
  <c r="DI22" i="2" s="1"/>
  <c r="DI33" i="2" s="1"/>
  <c r="CU16" i="2"/>
  <c r="CU13" i="2" s="1"/>
  <c r="BO32" i="2"/>
  <c r="BO33" i="2" s="1"/>
  <c r="BS16" i="2"/>
  <c r="BS13" i="2" s="1"/>
  <c r="BS22" i="2" s="1"/>
  <c r="BS33" i="2" s="1"/>
  <c r="AH22" i="2"/>
  <c r="AI16" i="2"/>
  <c r="AI13" i="2" s="1"/>
  <c r="AI22" i="2" s="1"/>
  <c r="N6" i="2"/>
  <c r="N5" i="1"/>
  <c r="N43" i="1" s="1"/>
  <c r="N62" i="1" s="1"/>
  <c r="AV16" i="2"/>
  <c r="AO13" i="2"/>
  <c r="AO22" i="2" s="1"/>
  <c r="AJ16" i="2"/>
  <c r="AC13" i="2"/>
  <c r="BW41" i="1"/>
  <c r="BV25" i="2" s="1"/>
  <c r="BV24" i="2" s="1"/>
  <c r="BV32" i="2" s="1"/>
  <c r="BV33" i="2" s="1"/>
  <c r="K25" i="2"/>
  <c r="K24" i="2" s="1"/>
  <c r="K32" i="2" s="1"/>
  <c r="K33" i="2" s="1"/>
  <c r="H11" i="2"/>
  <c r="H34" i="2" s="1"/>
  <c r="I8" i="2" s="1"/>
  <c r="CU22" i="2" l="1"/>
  <c r="F45" i="2"/>
  <c r="C73" i="2" s="1"/>
  <c r="CT32" i="2"/>
  <c r="DI38" i="1"/>
  <c r="DB41" i="1"/>
  <c r="DA25" i="2" s="1"/>
  <c r="DA24" i="2" s="1"/>
  <c r="DA32" i="2" s="1"/>
  <c r="DA33" i="2" s="1"/>
  <c r="AC22" i="2"/>
  <c r="C44" i="2" s="1"/>
  <c r="C45" i="2"/>
  <c r="C58" i="2" s="1"/>
  <c r="O6" i="2"/>
  <c r="O5" i="1"/>
  <c r="O43" i="1" s="1"/>
  <c r="O62" i="1" s="1"/>
  <c r="AP16" i="2"/>
  <c r="AP13" i="2" s="1"/>
  <c r="AP22" i="2" s="1"/>
  <c r="AQ16" i="2"/>
  <c r="AJ13" i="2"/>
  <c r="AJ22" i="2" s="1"/>
  <c r="BC16" i="2"/>
  <c r="AV13" i="2"/>
  <c r="AV22" i="2" s="1"/>
  <c r="CD41" i="1"/>
  <c r="CC25" i="2" s="1"/>
  <c r="CC24" i="2" s="1"/>
  <c r="CC32" i="2" s="1"/>
  <c r="CC33" i="2" s="1"/>
  <c r="CK41" i="1"/>
  <c r="CJ25" i="2" s="1"/>
  <c r="CJ24" i="2" s="1"/>
  <c r="CJ32" i="2" s="1"/>
  <c r="CJ33" i="2" s="1"/>
  <c r="L25" i="2"/>
  <c r="L24" i="2" s="1"/>
  <c r="L32" i="2" s="1"/>
  <c r="L33" i="2" s="1"/>
  <c r="I11" i="2"/>
  <c r="I34" i="2" s="1"/>
  <c r="J8" i="2" s="1"/>
  <c r="CT33" i="2" l="1"/>
  <c r="CU33" i="2"/>
  <c r="F44" i="2"/>
  <c r="F47" i="2" s="1"/>
  <c r="DP38" i="1"/>
  <c r="DP41" i="1" s="1"/>
  <c r="DO25" i="2" s="1"/>
  <c r="DO24" i="2" s="1"/>
  <c r="DO32" i="2" s="1"/>
  <c r="DO33" i="2" s="1"/>
  <c r="DI41" i="1"/>
  <c r="DH25" i="2" s="1"/>
  <c r="DH24" i="2" s="1"/>
  <c r="E49" i="2"/>
  <c r="C47" i="2"/>
  <c r="AW16" i="2"/>
  <c r="AW13" i="2" s="1"/>
  <c r="AW22" i="2" s="1"/>
  <c r="P6" i="2"/>
  <c r="P5" i="1"/>
  <c r="P43" i="1" s="1"/>
  <c r="P62" i="1" s="1"/>
  <c r="BC13" i="2"/>
  <c r="BC22" i="2" s="1"/>
  <c r="AX16" i="2"/>
  <c r="AQ13" i="2"/>
  <c r="AQ22" i="2" s="1"/>
  <c r="P24" i="2"/>
  <c r="P32" i="2" s="1"/>
  <c r="P33" i="2" s="1"/>
  <c r="M25" i="2"/>
  <c r="M24" i="2" s="1"/>
  <c r="M32" i="2" s="1"/>
  <c r="M33" i="2" s="1"/>
  <c r="J11" i="2"/>
  <c r="J34" i="2" s="1"/>
  <c r="K8" i="2" s="1"/>
  <c r="E48" i="2" l="1"/>
  <c r="E51" i="2" s="1"/>
  <c r="C70" i="2"/>
  <c r="DH32" i="2"/>
  <c r="F49" i="2"/>
  <c r="C75" i="2" s="1"/>
  <c r="Q6" i="2"/>
  <c r="Q5" i="1"/>
  <c r="Q43" i="1" s="1"/>
  <c r="Q62" i="1" s="1"/>
  <c r="BJ16" i="2"/>
  <c r="BJ13" i="2" s="1"/>
  <c r="BJ22" i="2" s="1"/>
  <c r="BJ33" i="2" s="1"/>
  <c r="BD16" i="2"/>
  <c r="BD13" i="2" s="1"/>
  <c r="BD22" i="2" s="1"/>
  <c r="BE16" i="2"/>
  <c r="AX13" i="2"/>
  <c r="Q24" i="2"/>
  <c r="Q32" i="2" s="1"/>
  <c r="Q33" i="2" s="1"/>
  <c r="N25" i="2"/>
  <c r="N24" i="2" s="1"/>
  <c r="N32" i="2" s="1"/>
  <c r="N33" i="2" s="1"/>
  <c r="K11" i="2"/>
  <c r="K34" i="2" s="1"/>
  <c r="L8" i="2" s="1"/>
  <c r="DH33" i="2" l="1"/>
  <c r="F48" i="2"/>
  <c r="F51" i="2" s="1"/>
  <c r="AX22" i="2"/>
  <c r="BK16" i="2"/>
  <c r="BK13" i="2" s="1"/>
  <c r="BK22" i="2" s="1"/>
  <c r="R6" i="2"/>
  <c r="R5" i="1"/>
  <c r="R43" i="1" s="1"/>
  <c r="R62" i="1" s="1"/>
  <c r="BE13" i="2"/>
  <c r="BE22" i="2" s="1"/>
  <c r="O25" i="2"/>
  <c r="O24" i="2" s="1"/>
  <c r="O32" i="2" s="1"/>
  <c r="O33" i="2" s="1"/>
  <c r="L11" i="2"/>
  <c r="L34" i="2" s="1"/>
  <c r="M8" i="2" s="1"/>
  <c r="D44" i="2" l="1"/>
  <c r="D45" i="2"/>
  <c r="C63" i="2" s="1"/>
  <c r="S6" i="2"/>
  <c r="S5" i="1"/>
  <c r="S43" i="1" s="1"/>
  <c r="S62" i="1" s="1"/>
  <c r="BL16" i="2"/>
  <c r="BL13" i="2" s="1"/>
  <c r="E45" i="2" s="1"/>
  <c r="C68" i="2" s="1"/>
  <c r="R25" i="2"/>
  <c r="R24" i="2" s="1"/>
  <c r="R32" i="2" s="1"/>
  <c r="R33" i="2" s="1"/>
  <c r="M11" i="2"/>
  <c r="M34" i="2" s="1"/>
  <c r="N8" i="2" s="1"/>
  <c r="D47" i="2" l="1"/>
  <c r="BL22" i="2"/>
  <c r="T6" i="2"/>
  <c r="T5" i="1"/>
  <c r="T43" i="1" s="1"/>
  <c r="T62" i="1" s="1"/>
  <c r="S25" i="2"/>
  <c r="S24" i="2" s="1"/>
  <c r="S32" i="2" s="1"/>
  <c r="S33" i="2" s="1"/>
  <c r="N11" i="2"/>
  <c r="N34" i="2" s="1"/>
  <c r="O8" i="2" l="1"/>
  <c r="O3" i="1"/>
  <c r="BL33" i="2"/>
  <c r="E44" i="2"/>
  <c r="E47" i="2" s="1"/>
  <c r="U6" i="2"/>
  <c r="U5" i="1"/>
  <c r="U43" i="1" s="1"/>
  <c r="U62" i="1" s="1"/>
  <c r="W24" i="2"/>
  <c r="W32" i="2" s="1"/>
  <c r="W33" i="2" s="1"/>
  <c r="T25" i="2"/>
  <c r="T24" i="2" s="1"/>
  <c r="T32" i="2" s="1"/>
  <c r="T33" i="2" s="1"/>
  <c r="O11" i="2"/>
  <c r="O34" i="2" s="1"/>
  <c r="P8" i="2" l="1"/>
  <c r="P11" i="2" s="1"/>
  <c r="P34" i="2" s="1"/>
  <c r="P3" i="1"/>
  <c r="V6" i="2"/>
  <c r="V5" i="1"/>
  <c r="V43" i="1" s="1"/>
  <c r="V62" i="1" s="1"/>
  <c r="X24" i="2"/>
  <c r="X32" i="2" s="1"/>
  <c r="X33" i="2" s="1"/>
  <c r="U25" i="2"/>
  <c r="U24" i="2" s="1"/>
  <c r="U32" i="2" s="1"/>
  <c r="U33" i="2" s="1"/>
  <c r="Q8" i="2" l="1"/>
  <c r="Q3" i="1"/>
  <c r="W6" i="2"/>
  <c r="W5" i="1"/>
  <c r="W43" i="1" s="1"/>
  <c r="W62" i="1" s="1"/>
  <c r="V25" i="2"/>
  <c r="V24" i="2" s="1"/>
  <c r="V32" i="2" s="1"/>
  <c r="V33" i="2" s="1"/>
  <c r="Q11" i="2"/>
  <c r="Q34" i="2" s="1"/>
  <c r="R3" i="1" s="1"/>
  <c r="X6" i="2" l="1"/>
  <c r="X5" i="1"/>
  <c r="X43" i="1" s="1"/>
  <c r="X62" i="1" s="1"/>
  <c r="Y25" i="2"/>
  <c r="Y24" i="2" s="1"/>
  <c r="Y32" i="2" s="1"/>
  <c r="Y33" i="2" s="1"/>
  <c r="R8" i="2"/>
  <c r="R11" i="2" s="1"/>
  <c r="R34" i="2" s="1"/>
  <c r="S3" i="1" s="1"/>
  <c r="Y6" i="2" l="1"/>
  <c r="Y5" i="1"/>
  <c r="Y43" i="1" s="1"/>
  <c r="Y62" i="1" s="1"/>
  <c r="Z25" i="2"/>
  <c r="Z24" i="2" s="1"/>
  <c r="Z32" i="2" s="1"/>
  <c r="Z33" i="2" s="1"/>
  <c r="S8" i="2"/>
  <c r="S11" i="2" s="1"/>
  <c r="S34" i="2" s="1"/>
  <c r="T3" i="1" s="1"/>
  <c r="Z6" i="2" l="1"/>
  <c r="Z5" i="1"/>
  <c r="Z43" i="1" s="1"/>
  <c r="Z62" i="1" s="1"/>
  <c r="AD24" i="2"/>
  <c r="AD32" i="2" s="1"/>
  <c r="AD33" i="2" s="1"/>
  <c r="AA25" i="2"/>
  <c r="AA24" i="2" s="1"/>
  <c r="AA32" i="2" s="1"/>
  <c r="AA33" i="2" s="1"/>
  <c r="T8" i="2"/>
  <c r="T11" i="2" s="1"/>
  <c r="T34" i="2" s="1"/>
  <c r="U3" i="1" s="1"/>
  <c r="AA6" i="2" l="1"/>
  <c r="AA5" i="1"/>
  <c r="AA43" i="1" s="1"/>
  <c r="AA62" i="1" s="1"/>
  <c r="AE24" i="2"/>
  <c r="AE32" i="2" s="1"/>
  <c r="AE33" i="2" s="1"/>
  <c r="AB25" i="2"/>
  <c r="AB24" i="2" s="1"/>
  <c r="AB32" i="2" s="1"/>
  <c r="AB33" i="2" s="1"/>
  <c r="U8" i="2"/>
  <c r="U11" i="2" s="1"/>
  <c r="U34" i="2" s="1"/>
  <c r="V3" i="1" s="1"/>
  <c r="AB6" i="2" l="1"/>
  <c r="AB5" i="1"/>
  <c r="AB43" i="1" s="1"/>
  <c r="AB62" i="1" s="1"/>
  <c r="AC25" i="2"/>
  <c r="AC24" i="2" s="1"/>
  <c r="AC32" i="2" s="1"/>
  <c r="AC33" i="2" s="1"/>
  <c r="V8" i="2"/>
  <c r="V11" i="2" s="1"/>
  <c r="V34" i="2" s="1"/>
  <c r="W3" i="1" s="1"/>
  <c r="AC6" i="2" l="1"/>
  <c r="AC5" i="1"/>
  <c r="AC43" i="1" s="1"/>
  <c r="AC62" i="1" s="1"/>
  <c r="AF25" i="2"/>
  <c r="AF24" i="2" s="1"/>
  <c r="AF32" i="2" s="1"/>
  <c r="AF33" i="2" s="1"/>
  <c r="W8" i="2"/>
  <c r="W11" i="2" s="1"/>
  <c r="W34" i="2" s="1"/>
  <c r="X3" i="1" s="1"/>
  <c r="AD6" i="2" l="1"/>
  <c r="AD5" i="1"/>
  <c r="AD43" i="1" s="1"/>
  <c r="AD62" i="1" s="1"/>
  <c r="AG25" i="2"/>
  <c r="AG24" i="2" s="1"/>
  <c r="X8" i="2"/>
  <c r="X11" i="2" s="1"/>
  <c r="X34" i="2" s="1"/>
  <c r="Y3" i="1" s="1"/>
  <c r="AG32" i="2" l="1"/>
  <c r="AG33" i="2" s="1"/>
  <c r="C49" i="2"/>
  <c r="AE6" i="2"/>
  <c r="AE5" i="1"/>
  <c r="AE43" i="1" s="1"/>
  <c r="AE62" i="1" s="1"/>
  <c r="AK24" i="2"/>
  <c r="AK32" i="2" s="1"/>
  <c r="AK33" i="2" s="1"/>
  <c r="AH25" i="2"/>
  <c r="AH24" i="2" s="1"/>
  <c r="Y8" i="2"/>
  <c r="Y11" i="2" s="1"/>
  <c r="Y34" i="2" s="1"/>
  <c r="Z3" i="1" s="1"/>
  <c r="C48" i="2" l="1"/>
  <c r="C60" i="2"/>
  <c r="C62" i="2" s="1"/>
  <c r="AH32" i="2"/>
  <c r="AH33" i="2" s="1"/>
  <c r="C51" i="2"/>
  <c r="C52" i="2"/>
  <c r="AF6" i="2"/>
  <c r="AF5" i="1"/>
  <c r="AF43" i="1" s="1"/>
  <c r="AF62" i="1" s="1"/>
  <c r="AL24" i="2"/>
  <c r="AL32" i="2" s="1"/>
  <c r="AL33" i="2" s="1"/>
  <c r="AI25" i="2"/>
  <c r="AI24" i="2" s="1"/>
  <c r="AI32" i="2" s="1"/>
  <c r="AI33" i="2" s="1"/>
  <c r="Z8" i="2"/>
  <c r="Z11" i="2" s="1"/>
  <c r="Z34" i="2" s="1"/>
  <c r="AA3" i="1" s="1"/>
  <c r="D43" i="2" l="1"/>
  <c r="AG6" i="2"/>
  <c r="AG5" i="1"/>
  <c r="AG43" i="1" s="1"/>
  <c r="AG62" i="1" s="1"/>
  <c r="AJ25" i="2"/>
  <c r="AJ24" i="2" s="1"/>
  <c r="AJ32" i="2" s="1"/>
  <c r="AJ33" i="2" s="1"/>
  <c r="AA8" i="2"/>
  <c r="AA11" i="2" s="1"/>
  <c r="AA34" i="2" s="1"/>
  <c r="AB3" i="1" s="1"/>
  <c r="AH6" i="2" l="1"/>
  <c r="AH5" i="1"/>
  <c r="AH43" i="1" s="1"/>
  <c r="AH62" i="1" s="1"/>
  <c r="AM25" i="2"/>
  <c r="AM24" i="2" s="1"/>
  <c r="AB8" i="2"/>
  <c r="AB11" i="2" s="1"/>
  <c r="AB34" i="2" s="1"/>
  <c r="AC3" i="1" s="1"/>
  <c r="AM32" i="2" l="1"/>
  <c r="AM33" i="2" s="1"/>
  <c r="AI6" i="2"/>
  <c r="AI5" i="1"/>
  <c r="AI43" i="1" s="1"/>
  <c r="AI62" i="1" s="1"/>
  <c r="AN25" i="2"/>
  <c r="AN24" i="2" s="1"/>
  <c r="AN32" i="2" s="1"/>
  <c r="AN33" i="2" s="1"/>
  <c r="AC8" i="2"/>
  <c r="AC11" i="2" s="1"/>
  <c r="AC34" i="2" s="1"/>
  <c r="AD3" i="1" s="1"/>
  <c r="AJ6" i="2" l="1"/>
  <c r="AJ5" i="1"/>
  <c r="AJ43" i="1" s="1"/>
  <c r="AJ62" i="1" s="1"/>
  <c r="AR24" i="2"/>
  <c r="AR32" i="2" s="1"/>
  <c r="AR33" i="2" s="1"/>
  <c r="AO25" i="2"/>
  <c r="AO24" i="2" s="1"/>
  <c r="AD8" i="2"/>
  <c r="AD11" i="2" s="1"/>
  <c r="AD34" i="2" s="1"/>
  <c r="AE3" i="1" s="1"/>
  <c r="AO32" i="2" l="1"/>
  <c r="AO33" i="2" s="1"/>
  <c r="AK6" i="2"/>
  <c r="AK5" i="1"/>
  <c r="AK43" i="1" s="1"/>
  <c r="AK62" i="1" s="1"/>
  <c r="AS24" i="2"/>
  <c r="AS32" i="2" s="1"/>
  <c r="AS33" i="2" s="1"/>
  <c r="AP25" i="2"/>
  <c r="AP24" i="2" s="1"/>
  <c r="AP32" i="2" s="1"/>
  <c r="AP33" i="2" s="1"/>
  <c r="AE8" i="2"/>
  <c r="AE11" i="2" s="1"/>
  <c r="AE34" i="2" s="1"/>
  <c r="AF3" i="1" s="1"/>
  <c r="AL6" i="2" l="1"/>
  <c r="AL5" i="1"/>
  <c r="AL43" i="1" s="1"/>
  <c r="AL62" i="1" s="1"/>
  <c r="AQ25" i="2"/>
  <c r="AQ24" i="2" s="1"/>
  <c r="AQ32" i="2" s="1"/>
  <c r="AQ33" i="2" s="1"/>
  <c r="AF8" i="2"/>
  <c r="AF11" i="2" s="1"/>
  <c r="AF34" i="2" s="1"/>
  <c r="AG3" i="1" s="1"/>
  <c r="AM6" i="2" l="1"/>
  <c r="AM5" i="1"/>
  <c r="AM43" i="1" s="1"/>
  <c r="AM62" i="1" s="1"/>
  <c r="AT25" i="2"/>
  <c r="AT24" i="2" s="1"/>
  <c r="AT32" i="2" s="1"/>
  <c r="AT33" i="2" s="1"/>
  <c r="AG8" i="2"/>
  <c r="AG11" i="2" s="1"/>
  <c r="AG34" i="2" s="1"/>
  <c r="C53" i="2" l="1"/>
  <c r="AH3" i="1"/>
  <c r="AN6" i="2"/>
  <c r="AN5" i="1"/>
  <c r="AN43" i="1" s="1"/>
  <c r="AN62" i="1" s="1"/>
  <c r="AU25" i="2"/>
  <c r="AU24" i="2" s="1"/>
  <c r="AU32" i="2" s="1"/>
  <c r="AU33" i="2" s="1"/>
  <c r="AH8" i="2"/>
  <c r="AH11" i="2" s="1"/>
  <c r="AH34" i="2" s="1"/>
  <c r="AI3" i="1" s="1"/>
  <c r="AO6" i="2" l="1"/>
  <c r="AO5" i="1"/>
  <c r="AO43" i="1" s="1"/>
  <c r="AO62" i="1" s="1"/>
  <c r="AY24" i="2"/>
  <c r="AY32" i="2" s="1"/>
  <c r="AY33" i="2" s="1"/>
  <c r="AV25" i="2"/>
  <c r="AV24" i="2" s="1"/>
  <c r="AV32" i="2" s="1"/>
  <c r="AV33" i="2" s="1"/>
  <c r="AI8" i="2"/>
  <c r="AI11" i="2" s="1"/>
  <c r="AI34" i="2" s="1"/>
  <c r="AJ3" i="1" s="1"/>
  <c r="AP6" i="2" l="1"/>
  <c r="AP5" i="1"/>
  <c r="AP43" i="1" s="1"/>
  <c r="AP62" i="1" s="1"/>
  <c r="AZ24" i="2"/>
  <c r="AZ32" i="2" s="1"/>
  <c r="AZ33" i="2" s="1"/>
  <c r="AW25" i="2"/>
  <c r="AW24" i="2" s="1"/>
  <c r="AW32" i="2" s="1"/>
  <c r="AW33" i="2" s="1"/>
  <c r="AJ8" i="2"/>
  <c r="AJ11" i="2" s="1"/>
  <c r="AJ34" i="2" s="1"/>
  <c r="AK3" i="1" s="1"/>
  <c r="AQ6" i="2" l="1"/>
  <c r="AQ5" i="1"/>
  <c r="AQ43" i="1" s="1"/>
  <c r="AQ62" i="1" s="1"/>
  <c r="AX25" i="2"/>
  <c r="AX24" i="2" s="1"/>
  <c r="AX32" i="2" s="1"/>
  <c r="AX33" i="2" s="1"/>
  <c r="AK8" i="2"/>
  <c r="AK11" i="2" s="1"/>
  <c r="AK34" i="2" s="1"/>
  <c r="AL3" i="1" s="1"/>
  <c r="AR6" i="2" l="1"/>
  <c r="AR5" i="1"/>
  <c r="AR43" i="1" s="1"/>
  <c r="AR62" i="1" s="1"/>
  <c r="BA25" i="2"/>
  <c r="BA24" i="2" s="1"/>
  <c r="BA32" i="2" s="1"/>
  <c r="BA33" i="2" s="1"/>
  <c r="AL8" i="2"/>
  <c r="AL11" i="2" s="1"/>
  <c r="AL34" i="2" s="1"/>
  <c r="AM3" i="1" s="1"/>
  <c r="AS6" i="2" l="1"/>
  <c r="AS5" i="1"/>
  <c r="AS43" i="1" s="1"/>
  <c r="AS62" i="1" s="1"/>
  <c r="BB25" i="2"/>
  <c r="BB24" i="2" s="1"/>
  <c r="BB32" i="2" s="1"/>
  <c r="BB33" i="2" s="1"/>
  <c r="AM8" i="2"/>
  <c r="AM11" i="2" s="1"/>
  <c r="AM34" i="2" s="1"/>
  <c r="AN3" i="1" s="1"/>
  <c r="AT6" i="2" l="1"/>
  <c r="AT5" i="1"/>
  <c r="AT43" i="1" s="1"/>
  <c r="AT62" i="1" s="1"/>
  <c r="BF24" i="2"/>
  <c r="BF32" i="2" s="1"/>
  <c r="BF33" i="2" s="1"/>
  <c r="BC25" i="2"/>
  <c r="BC24" i="2" s="1"/>
  <c r="BC32" i="2" s="1"/>
  <c r="BC33" i="2" s="1"/>
  <c r="AN8" i="2"/>
  <c r="AN11" i="2" s="1"/>
  <c r="AN34" i="2" s="1"/>
  <c r="AO3" i="1" s="1"/>
  <c r="AU6" i="2" l="1"/>
  <c r="AU5" i="1"/>
  <c r="AU43" i="1" s="1"/>
  <c r="AU62" i="1" s="1"/>
  <c r="BG24" i="2"/>
  <c r="BG32" i="2" s="1"/>
  <c r="BG33" i="2" s="1"/>
  <c r="BD25" i="2"/>
  <c r="BD24" i="2" s="1"/>
  <c r="BD32" i="2" s="1"/>
  <c r="BD33" i="2" s="1"/>
  <c r="AO8" i="2"/>
  <c r="AO11" i="2" s="1"/>
  <c r="AO34" i="2" s="1"/>
  <c r="AP3" i="1" s="1"/>
  <c r="AV6" i="2" l="1"/>
  <c r="AV5" i="1"/>
  <c r="AV43" i="1" s="1"/>
  <c r="AV62" i="1" s="1"/>
  <c r="BE25" i="2"/>
  <c r="BE24" i="2" s="1"/>
  <c r="BE32" i="2" s="1"/>
  <c r="BE33" i="2" s="1"/>
  <c r="BK24" i="2"/>
  <c r="BH25" i="2"/>
  <c r="BH24" i="2" s="1"/>
  <c r="BH32" i="2" s="1"/>
  <c r="BH33" i="2" s="1"/>
  <c r="AP8" i="2"/>
  <c r="AP11" i="2" s="1"/>
  <c r="AP34" i="2" s="1"/>
  <c r="AQ3" i="1" s="1"/>
  <c r="BK32" i="2" l="1"/>
  <c r="BK33" i="2" s="1"/>
  <c r="D49" i="2"/>
  <c r="AW6" i="2"/>
  <c r="AW5" i="1"/>
  <c r="AW43" i="1" s="1"/>
  <c r="AW62" i="1" s="1"/>
  <c r="AQ8" i="2"/>
  <c r="AQ11" i="2" s="1"/>
  <c r="AQ34" i="2" s="1"/>
  <c r="AR3" i="1" s="1"/>
  <c r="D48" i="2" l="1"/>
  <c r="D51" i="2" s="1"/>
  <c r="C65" i="2"/>
  <c r="AX6" i="2"/>
  <c r="AX5" i="1"/>
  <c r="AX43" i="1" s="1"/>
  <c r="AX62" i="1" s="1"/>
  <c r="AR8" i="2"/>
  <c r="AR11" i="2" s="1"/>
  <c r="AR34" i="2" s="1"/>
  <c r="AS3" i="1" s="1"/>
  <c r="C67" i="2" l="1"/>
  <c r="C72" i="2" s="1"/>
  <c r="C77" i="2" s="1"/>
  <c r="D52" i="2"/>
  <c r="E43" i="2" s="1"/>
  <c r="AY6" i="2"/>
  <c r="AY5" i="1"/>
  <c r="AY43" i="1" s="1"/>
  <c r="AY62" i="1" s="1"/>
  <c r="AS8" i="2"/>
  <c r="AS11" i="2" s="1"/>
  <c r="AS34" i="2" s="1"/>
  <c r="AT3" i="1" s="1"/>
  <c r="E52" i="2" l="1"/>
  <c r="F43" i="2" s="1"/>
  <c r="F52" i="2" s="1"/>
  <c r="AZ6" i="2"/>
  <c r="AZ5" i="1"/>
  <c r="AZ43" i="1" s="1"/>
  <c r="AZ62" i="1" s="1"/>
  <c r="AT8" i="2"/>
  <c r="AT11" i="2" s="1"/>
  <c r="AT34" i="2" s="1"/>
  <c r="AU3" i="1" s="1"/>
  <c r="BA6" i="2" l="1"/>
  <c r="BA5" i="1"/>
  <c r="BA43" i="1" s="1"/>
  <c r="BA62" i="1" s="1"/>
  <c r="AU8" i="2"/>
  <c r="AU11" i="2" s="1"/>
  <c r="AU34" i="2" s="1"/>
  <c r="AV3" i="1" s="1"/>
  <c r="BB6" i="2" l="1"/>
  <c r="BB5" i="1"/>
  <c r="BB43" i="1" s="1"/>
  <c r="BB62" i="1" s="1"/>
  <c r="AV8" i="2"/>
  <c r="AV11" i="2" s="1"/>
  <c r="AV34" i="2" s="1"/>
  <c r="AW3" i="1" s="1"/>
  <c r="BC6" i="2" l="1"/>
  <c r="BC5" i="1"/>
  <c r="BC43" i="1" s="1"/>
  <c r="BC62" i="1" s="1"/>
  <c r="AW8" i="2"/>
  <c r="AW11" i="2" s="1"/>
  <c r="AW34" i="2" s="1"/>
  <c r="AX3" i="1" s="1"/>
  <c r="BD6" i="2" l="1"/>
  <c r="BD5" i="1"/>
  <c r="BD43" i="1" s="1"/>
  <c r="BD62" i="1" s="1"/>
  <c r="AX8" i="2"/>
  <c r="AX11" i="2" s="1"/>
  <c r="AX34" i="2" s="1"/>
  <c r="AY3" i="1" s="1"/>
  <c r="BE6" i="2" l="1"/>
  <c r="BE5" i="1"/>
  <c r="BE43" i="1" s="1"/>
  <c r="BE62" i="1" s="1"/>
  <c r="AY8" i="2"/>
  <c r="AY11" i="2" s="1"/>
  <c r="AY34" i="2" s="1"/>
  <c r="AZ3" i="1" s="1"/>
  <c r="BF6" i="2" l="1"/>
  <c r="BF5" i="1"/>
  <c r="BF43" i="1" s="1"/>
  <c r="BF62" i="1" s="1"/>
  <c r="AZ8" i="2"/>
  <c r="AZ11" i="2" s="1"/>
  <c r="AZ34" i="2" s="1"/>
  <c r="BA3" i="1" s="1"/>
  <c r="BG6" i="2" l="1"/>
  <c r="BG5" i="1"/>
  <c r="BG43" i="1" s="1"/>
  <c r="BG62" i="1" s="1"/>
  <c r="BA8" i="2"/>
  <c r="BA11" i="2" s="1"/>
  <c r="BA34" i="2" s="1"/>
  <c r="BB3" i="1" s="1"/>
  <c r="BH6" i="2" l="1"/>
  <c r="BH5" i="1"/>
  <c r="BH43" i="1" s="1"/>
  <c r="BH62" i="1" s="1"/>
  <c r="BB8" i="2"/>
  <c r="BB11" i="2" s="1"/>
  <c r="BB34" i="2" s="1"/>
  <c r="BC3" i="1" s="1"/>
  <c r="BI6" i="2" l="1"/>
  <c r="BI5" i="1"/>
  <c r="BI43" i="1" s="1"/>
  <c r="BI62" i="1" s="1"/>
  <c r="BC8" i="2"/>
  <c r="BC11" i="2" s="1"/>
  <c r="BC34" i="2" s="1"/>
  <c r="BD3" i="1" s="1"/>
  <c r="BJ6" i="2" l="1"/>
  <c r="BJ5" i="1"/>
  <c r="BJ43" i="1" s="1"/>
  <c r="BJ62" i="1" s="1"/>
  <c r="BD8" i="2"/>
  <c r="BD11" i="2" s="1"/>
  <c r="BD34" i="2" s="1"/>
  <c r="BE3" i="1" s="1"/>
  <c r="BK6" i="2" l="1"/>
  <c r="BK5" i="1"/>
  <c r="BK43" i="1" s="1"/>
  <c r="BK62" i="1" s="1"/>
  <c r="BE8" i="2"/>
  <c r="BE11" i="2" s="1"/>
  <c r="BE34" i="2" s="1"/>
  <c r="BF3" i="1" s="1"/>
  <c r="BL6" i="2" l="1"/>
  <c r="BL5" i="1"/>
  <c r="BL43" i="1" s="1"/>
  <c r="BL62" i="1" s="1"/>
  <c r="BF8" i="2"/>
  <c r="BF11" i="2" s="1"/>
  <c r="BF34" i="2" s="1"/>
  <c r="BG3" i="1" s="1"/>
  <c r="BM6" i="2" l="1"/>
  <c r="BM5" i="1"/>
  <c r="BM43" i="1" s="1"/>
  <c r="BM62" i="1" s="1"/>
  <c r="BG8" i="2"/>
  <c r="BG11" i="2" s="1"/>
  <c r="BG34" i="2" s="1"/>
  <c r="BH3" i="1" s="1"/>
  <c r="BN6" i="2" l="1"/>
  <c r="BN5" i="1"/>
  <c r="BN43" i="1" s="1"/>
  <c r="BN62" i="1" s="1"/>
  <c r="BH8" i="2"/>
  <c r="BH11" i="2" s="1"/>
  <c r="BH34" i="2" s="1"/>
  <c r="BI3" i="1" s="1"/>
  <c r="BO6" i="2" l="1"/>
  <c r="BO5" i="1"/>
  <c r="BO43" i="1" s="1"/>
  <c r="BO62" i="1" s="1"/>
  <c r="BI8" i="2"/>
  <c r="BI11" i="2" s="1"/>
  <c r="BI34" i="2" s="1"/>
  <c r="BJ3" i="1" s="1"/>
  <c r="BP6" i="2" l="1"/>
  <c r="BP5" i="1"/>
  <c r="BP43" i="1" s="1"/>
  <c r="BP62" i="1" s="1"/>
  <c r="BJ8" i="2"/>
  <c r="BJ11" i="2" s="1"/>
  <c r="BJ34" i="2" s="1"/>
  <c r="BK3" i="1" s="1"/>
  <c r="BQ6" i="2" l="1"/>
  <c r="BQ5" i="1"/>
  <c r="BQ43" i="1" s="1"/>
  <c r="BQ62" i="1" s="1"/>
  <c r="BK8" i="2"/>
  <c r="BK11" i="2" s="1"/>
  <c r="BK34" i="2" s="1"/>
  <c r="D53" i="2" l="1"/>
  <c r="BL3" i="1"/>
  <c r="BR6" i="2"/>
  <c r="BR5" i="1"/>
  <c r="BR43" i="1" s="1"/>
  <c r="BR62" i="1" s="1"/>
  <c r="BL8" i="2"/>
  <c r="BL11" i="2" s="1"/>
  <c r="BL34" i="2" s="1"/>
  <c r="BM3" i="1" s="1"/>
  <c r="BS6" i="2" l="1"/>
  <c r="BS5" i="1"/>
  <c r="BS43" i="1" s="1"/>
  <c r="BS62" i="1" s="1"/>
  <c r="BM8" i="2"/>
  <c r="BM11" i="2" s="1"/>
  <c r="BM34" i="2" s="1"/>
  <c r="BN3" i="1" s="1"/>
  <c r="BT6" i="2" l="1"/>
  <c r="BT5" i="1"/>
  <c r="BT43" i="1" s="1"/>
  <c r="BT62" i="1" s="1"/>
  <c r="BN8" i="2"/>
  <c r="BN11" i="2" s="1"/>
  <c r="BN34" i="2" s="1"/>
  <c r="BO3" i="1" s="1"/>
  <c r="BU6" i="2" l="1"/>
  <c r="BU5" i="1"/>
  <c r="BU43" i="1" s="1"/>
  <c r="BU62" i="1" s="1"/>
  <c r="BO8" i="2"/>
  <c r="BO11" i="2" s="1"/>
  <c r="BO34" i="2" s="1"/>
  <c r="BP3" i="1" s="1"/>
  <c r="BV6" i="2" l="1"/>
  <c r="BV5" i="1"/>
  <c r="BV43" i="1" s="1"/>
  <c r="BV62" i="1" s="1"/>
  <c r="BP8" i="2"/>
  <c r="BP11" i="2" s="1"/>
  <c r="BP34" i="2" s="1"/>
  <c r="BQ3" i="1" s="1"/>
  <c r="BW6" i="2" l="1"/>
  <c r="BW5" i="1"/>
  <c r="BW43" i="1" s="1"/>
  <c r="BW62" i="1" s="1"/>
  <c r="BQ8" i="2"/>
  <c r="BQ11" i="2" s="1"/>
  <c r="BQ34" i="2" s="1"/>
  <c r="BR3" i="1" s="1"/>
  <c r="BX6" i="2" l="1"/>
  <c r="BX5" i="1"/>
  <c r="BX43" i="1" s="1"/>
  <c r="BX62" i="1" s="1"/>
  <c r="BR8" i="2"/>
  <c r="BR11" i="2" s="1"/>
  <c r="BR34" i="2" s="1"/>
  <c r="BS3" i="1" s="1"/>
  <c r="BY6" i="2" l="1"/>
  <c r="BY5" i="1"/>
  <c r="BY43" i="1" s="1"/>
  <c r="BY62" i="1" s="1"/>
  <c r="BS8" i="2"/>
  <c r="BS11" i="2" s="1"/>
  <c r="BS34" i="2" s="1"/>
  <c r="BT3" i="1" s="1"/>
  <c r="BZ6" i="2" l="1"/>
  <c r="BZ5" i="1"/>
  <c r="BZ43" i="1" s="1"/>
  <c r="BZ62" i="1" s="1"/>
  <c r="BT8" i="2"/>
  <c r="BT11" i="2" s="1"/>
  <c r="BT34" i="2" s="1"/>
  <c r="BU3" i="1" s="1"/>
  <c r="CA6" i="2" l="1"/>
  <c r="CA5" i="1"/>
  <c r="CA43" i="1" s="1"/>
  <c r="CA62" i="1" s="1"/>
  <c r="BU8" i="2"/>
  <c r="BU11" i="2" s="1"/>
  <c r="BU34" i="2" s="1"/>
  <c r="BV3" i="1" s="1"/>
  <c r="CB6" i="2" l="1"/>
  <c r="CB5" i="1"/>
  <c r="CB43" i="1" s="1"/>
  <c r="CB62" i="1" s="1"/>
  <c r="BV8" i="2"/>
  <c r="BV11" i="2" s="1"/>
  <c r="BV34" i="2" s="1"/>
  <c r="BW3" i="1" s="1"/>
  <c r="CC6" i="2" l="1"/>
  <c r="CC5" i="1"/>
  <c r="CC43" i="1" s="1"/>
  <c r="CC62" i="1" s="1"/>
  <c r="BW8" i="2"/>
  <c r="BW11" i="2" s="1"/>
  <c r="BW34" i="2" s="1"/>
  <c r="BX3" i="1" s="1"/>
  <c r="CD6" i="2" l="1"/>
  <c r="CD5" i="1"/>
  <c r="CD43" i="1" s="1"/>
  <c r="CD62" i="1" s="1"/>
  <c r="BX8" i="2"/>
  <c r="BX11" i="2" s="1"/>
  <c r="BX34" i="2" s="1"/>
  <c r="BY3" i="1" s="1"/>
  <c r="CE6" i="2" l="1"/>
  <c r="CE5" i="1"/>
  <c r="CE43" i="1" s="1"/>
  <c r="CE62" i="1" s="1"/>
  <c r="BY8" i="2"/>
  <c r="BY11" i="2" s="1"/>
  <c r="BY34" i="2" s="1"/>
  <c r="BZ3" i="1" s="1"/>
  <c r="CF6" i="2" l="1"/>
  <c r="CF5" i="1"/>
  <c r="CF43" i="1" s="1"/>
  <c r="CF62" i="1" s="1"/>
  <c r="BZ8" i="2"/>
  <c r="BZ11" i="2" s="1"/>
  <c r="BZ34" i="2" s="1"/>
  <c r="CA3" i="1" s="1"/>
  <c r="CG6" i="2" l="1"/>
  <c r="CG5" i="1"/>
  <c r="CG43" i="1" s="1"/>
  <c r="CG62" i="1" s="1"/>
  <c r="CA8" i="2"/>
  <c r="CA11" i="2" s="1"/>
  <c r="CA34" i="2" s="1"/>
  <c r="CB3" i="1" s="1"/>
  <c r="CH6" i="2" l="1"/>
  <c r="CH5" i="1"/>
  <c r="CH43" i="1" s="1"/>
  <c r="CH62" i="1" s="1"/>
  <c r="CB8" i="2"/>
  <c r="CB11" i="2" s="1"/>
  <c r="CB34" i="2" s="1"/>
  <c r="CC3" i="1" s="1"/>
  <c r="CI6" i="2" l="1"/>
  <c r="CI5" i="1"/>
  <c r="CI43" i="1" s="1"/>
  <c r="CI62" i="1" s="1"/>
  <c r="CC8" i="2"/>
  <c r="CC11" i="2" s="1"/>
  <c r="CC34" i="2" s="1"/>
  <c r="CD3" i="1" s="1"/>
  <c r="CJ6" i="2" l="1"/>
  <c r="CJ5" i="1"/>
  <c r="CJ43" i="1" s="1"/>
  <c r="CJ62" i="1" s="1"/>
  <c r="CD8" i="2"/>
  <c r="CD11" i="2" s="1"/>
  <c r="CD34" i="2" s="1"/>
  <c r="CE3" i="1" s="1"/>
  <c r="CK6" i="2" l="1"/>
  <c r="CK5" i="1"/>
  <c r="CK43" i="1" s="1"/>
  <c r="CK62" i="1" s="1"/>
  <c r="CE8" i="2"/>
  <c r="CE11" i="2" s="1"/>
  <c r="CE34" i="2" s="1"/>
  <c r="CF3" i="1" s="1"/>
  <c r="CL6" i="2" l="1"/>
  <c r="CL5" i="1"/>
  <c r="CL43" i="1" s="1"/>
  <c r="CL62" i="1" s="1"/>
  <c r="CF8" i="2"/>
  <c r="CF11" i="2" s="1"/>
  <c r="CF34" i="2" s="1"/>
  <c r="CG3" i="1" s="1"/>
  <c r="CM6" i="2" l="1"/>
  <c r="CM5" i="1"/>
  <c r="CM43" i="1" s="1"/>
  <c r="CM62" i="1" s="1"/>
  <c r="CG8" i="2"/>
  <c r="CG11" i="2" s="1"/>
  <c r="CG34" i="2" s="1"/>
  <c r="CH3" i="1" s="1"/>
  <c r="CN6" i="2" l="1"/>
  <c r="CN5" i="1"/>
  <c r="CN43" i="1" s="1"/>
  <c r="CN62" i="1" s="1"/>
  <c r="CH8" i="2"/>
  <c r="CH11" i="2" s="1"/>
  <c r="CH34" i="2" s="1"/>
  <c r="CI3" i="1" s="1"/>
  <c r="CO6" i="2" l="1"/>
  <c r="CO5" i="1"/>
  <c r="CO43" i="1" s="1"/>
  <c r="CO62" i="1" s="1"/>
  <c r="CI8" i="2"/>
  <c r="CI11" i="2" s="1"/>
  <c r="CI34" i="2" s="1"/>
  <c r="CJ3" i="1" s="1"/>
  <c r="CP6" i="2" l="1"/>
  <c r="CP5" i="1"/>
  <c r="CP43" i="1" s="1"/>
  <c r="CP62" i="1" s="1"/>
  <c r="CJ8" i="2"/>
  <c r="CJ11" i="2" s="1"/>
  <c r="CJ34" i="2" s="1"/>
  <c r="CK3" i="1" s="1"/>
  <c r="CQ5" i="1" l="1"/>
  <c r="CQ43" i="1" s="1"/>
  <c r="CQ62" i="1" s="1"/>
  <c r="CQ6" i="2"/>
  <c r="CK8" i="2"/>
  <c r="CK11" i="2" s="1"/>
  <c r="CK34" i="2" s="1"/>
  <c r="CL3" i="1" s="1"/>
  <c r="CR6" i="2" l="1"/>
  <c r="CR5" i="1"/>
  <c r="CR43" i="1" s="1"/>
  <c r="CR62" i="1" s="1"/>
  <c r="CL8" i="2"/>
  <c r="CL11" i="2" s="1"/>
  <c r="CL34" i="2" s="1"/>
  <c r="CM3" i="1" s="1"/>
  <c r="CS5" i="1" l="1"/>
  <c r="CS43" i="1" s="1"/>
  <c r="CS62" i="1" s="1"/>
  <c r="CS6" i="2"/>
  <c r="CM8" i="2"/>
  <c r="CM11" i="2" s="1"/>
  <c r="CM34" i="2" s="1"/>
  <c r="CN3" i="1" s="1"/>
  <c r="CT6" i="2" l="1"/>
  <c r="CT5" i="1"/>
  <c r="CT43" i="1" s="1"/>
  <c r="CT62" i="1" s="1"/>
  <c r="CN8" i="2"/>
  <c r="CN11" i="2" s="1"/>
  <c r="CN34" i="2" s="1"/>
  <c r="CO3" i="1" s="1"/>
  <c r="CU6" i="2" l="1"/>
  <c r="CU5" i="1"/>
  <c r="CU43" i="1" s="1"/>
  <c r="CU62" i="1" s="1"/>
  <c r="CO8" i="2"/>
  <c r="CO11" i="2" s="1"/>
  <c r="CO34" i="2" s="1"/>
  <c r="CP3" i="1" s="1"/>
  <c r="CV6" i="2" l="1"/>
  <c r="CV5" i="1"/>
  <c r="CV43" i="1" s="1"/>
  <c r="CV62" i="1" s="1"/>
  <c r="CP8" i="2"/>
  <c r="CP11" i="2" s="1"/>
  <c r="CP34" i="2" s="1"/>
  <c r="CQ8" i="2" l="1"/>
  <c r="CQ11" i="2" s="1"/>
  <c r="CQ34" i="2" s="1"/>
  <c r="CQ3" i="1"/>
  <c r="CW5" i="1"/>
  <c r="CW43" i="1" s="1"/>
  <c r="CW62" i="1" s="1"/>
  <c r="CW6" i="2"/>
  <c r="E53" i="2"/>
  <c r="CR8" i="2" l="1"/>
  <c r="CR11" i="2" s="1"/>
  <c r="CR34" i="2" s="1"/>
  <c r="CR3" i="1"/>
  <c r="CX5" i="1"/>
  <c r="CX43" i="1" s="1"/>
  <c r="CX62" i="1" s="1"/>
  <c r="CX6" i="2"/>
  <c r="CS8" i="2" l="1"/>
  <c r="CS11" i="2" s="1"/>
  <c r="CS34" i="2" s="1"/>
  <c r="CS3" i="1"/>
  <c r="CY6" i="2"/>
  <c r="CY5" i="1"/>
  <c r="CY43" i="1" s="1"/>
  <c r="CY62" i="1" s="1"/>
  <c r="CT8" i="2" l="1"/>
  <c r="CT11" i="2" s="1"/>
  <c r="CT34" i="2" s="1"/>
  <c r="CT3" i="1"/>
  <c r="CZ6" i="2"/>
  <c r="CZ5" i="1"/>
  <c r="CZ43" i="1" s="1"/>
  <c r="CZ62" i="1" s="1"/>
  <c r="CU8" i="2" l="1"/>
  <c r="CU11" i="2" s="1"/>
  <c r="CU34" i="2" s="1"/>
  <c r="CU3" i="1"/>
  <c r="DA6" i="2"/>
  <c r="DA5" i="1"/>
  <c r="DA43" i="1" s="1"/>
  <c r="DA62" i="1" s="1"/>
  <c r="CV8" i="2" l="1"/>
  <c r="CV11" i="2" s="1"/>
  <c r="CV34" i="2" s="1"/>
  <c r="CV3" i="1"/>
  <c r="DB5" i="1"/>
  <c r="DB43" i="1" s="1"/>
  <c r="DB62" i="1" s="1"/>
  <c r="DB6" i="2"/>
  <c r="CW8" i="2" l="1"/>
  <c r="CW11" i="2" s="1"/>
  <c r="CW34" i="2" s="1"/>
  <c r="CW3" i="1"/>
  <c r="DC5" i="1"/>
  <c r="DC43" i="1" s="1"/>
  <c r="DC62" i="1" s="1"/>
  <c r="DC6" i="2"/>
  <c r="CX8" i="2" l="1"/>
  <c r="CX11" i="2" s="1"/>
  <c r="CX34" i="2" s="1"/>
  <c r="CX3" i="1"/>
  <c r="DD6" i="2"/>
  <c r="DD5" i="1"/>
  <c r="DD43" i="1" s="1"/>
  <c r="DD62" i="1" s="1"/>
  <c r="CY8" i="2" l="1"/>
  <c r="CY11" i="2" s="1"/>
  <c r="CY34" i="2" s="1"/>
  <c r="CY3" i="1"/>
  <c r="DE5" i="1"/>
  <c r="DE43" i="1" s="1"/>
  <c r="DE62" i="1" s="1"/>
  <c r="DE6" i="2"/>
  <c r="CZ8" i="2" l="1"/>
  <c r="CZ11" i="2" s="1"/>
  <c r="CZ34" i="2" s="1"/>
  <c r="CZ3" i="1"/>
  <c r="DF6" i="2"/>
  <c r="DF5" i="1"/>
  <c r="DF43" i="1" s="1"/>
  <c r="DF62" i="1" s="1"/>
  <c r="DA8" i="2" l="1"/>
  <c r="DA11" i="2" s="1"/>
  <c r="DA34" i="2" s="1"/>
  <c r="DA3" i="1"/>
  <c r="DG5" i="1"/>
  <c r="DG43" i="1" s="1"/>
  <c r="DG62" i="1" s="1"/>
  <c r="DG6" i="2"/>
  <c r="DB8" i="2" l="1"/>
  <c r="DB11" i="2" s="1"/>
  <c r="DB34" i="2" s="1"/>
  <c r="DB3" i="1"/>
  <c r="DH5" i="1"/>
  <c r="DH43" i="1" s="1"/>
  <c r="DH62" i="1" s="1"/>
  <c r="DH6" i="2"/>
  <c r="DC3" i="1" l="1"/>
  <c r="DC8" i="2"/>
  <c r="DC11" i="2" s="1"/>
  <c r="DC34" i="2" s="1"/>
  <c r="DI5" i="1"/>
  <c r="DI43" i="1" s="1"/>
  <c r="DI62" i="1" s="1"/>
  <c r="DI6" i="2"/>
  <c r="DD8" i="2" l="1"/>
  <c r="DD11" i="2" s="1"/>
  <c r="DD34" i="2" s="1"/>
  <c r="DD3" i="1"/>
  <c r="DJ6" i="2"/>
  <c r="DJ5" i="1"/>
  <c r="DJ43" i="1" s="1"/>
  <c r="DJ62" i="1" s="1"/>
  <c r="DE8" i="2" l="1"/>
  <c r="DE11" i="2" s="1"/>
  <c r="DE34" i="2" s="1"/>
  <c r="DE3" i="1"/>
  <c r="DK5" i="1"/>
  <c r="DK43" i="1" s="1"/>
  <c r="DK62" i="1" s="1"/>
  <c r="DK6" i="2"/>
  <c r="DF8" i="2" l="1"/>
  <c r="DF11" i="2" s="1"/>
  <c r="DF34" i="2" s="1"/>
  <c r="DF3" i="1"/>
  <c r="DL5" i="1"/>
  <c r="DL43" i="1" s="1"/>
  <c r="DL62" i="1" s="1"/>
  <c r="DL6" i="2"/>
  <c r="DG8" i="2" l="1"/>
  <c r="DG11" i="2" s="1"/>
  <c r="DG34" i="2" s="1"/>
  <c r="DG3" i="1"/>
  <c r="DM6" i="2"/>
  <c r="DM5" i="1"/>
  <c r="DM43" i="1" s="1"/>
  <c r="DM62" i="1" s="1"/>
  <c r="DH8" i="2" l="1"/>
  <c r="DH11" i="2" s="1"/>
  <c r="DH34" i="2" s="1"/>
  <c r="DH3" i="1"/>
  <c r="DN5" i="1"/>
  <c r="DN43" i="1" s="1"/>
  <c r="DN62" i="1" s="1"/>
  <c r="DN6" i="2"/>
  <c r="DI8" i="2" l="1"/>
  <c r="DI11" i="2" s="1"/>
  <c r="DI34" i="2" s="1"/>
  <c r="DI3" i="1"/>
  <c r="DO5" i="1"/>
  <c r="DO43" i="1" s="1"/>
  <c r="DO62" i="1" s="1"/>
  <c r="DO6" i="2"/>
  <c r="DJ8" i="2" l="1"/>
  <c r="DJ11" i="2" s="1"/>
  <c r="DJ34" i="2" s="1"/>
  <c r="DJ3" i="1"/>
  <c r="DP5" i="1"/>
  <c r="DP43" i="1" s="1"/>
  <c r="DP62" i="1" s="1"/>
  <c r="DP6" i="2"/>
  <c r="DK8" i="2" l="1"/>
  <c r="DK11" i="2" s="1"/>
  <c r="DK34" i="2" s="1"/>
  <c r="DK3" i="1"/>
  <c r="DQ6" i="2"/>
  <c r="DQ5" i="1"/>
  <c r="DQ43" i="1" s="1"/>
  <c r="DQ62" i="1" s="1"/>
  <c r="DL8" i="2" l="1"/>
  <c r="DL11" i="2" s="1"/>
  <c r="DL34" i="2" s="1"/>
  <c r="DL3" i="1"/>
  <c r="DR6" i="2"/>
  <c r="DR5" i="1"/>
  <c r="DR43" i="1" s="1"/>
  <c r="DR62" i="1" s="1"/>
  <c r="DM8" i="2" l="1"/>
  <c r="DM11" i="2" s="1"/>
  <c r="DM34" i="2" s="1"/>
  <c r="DM3" i="1"/>
  <c r="DS5" i="1"/>
  <c r="DS43" i="1" s="1"/>
  <c r="DS62" i="1" s="1"/>
  <c r="DS6" i="2"/>
  <c r="DN8" i="2" l="1"/>
  <c r="DN11" i="2" s="1"/>
  <c r="DN34" i="2" s="1"/>
  <c r="DN3" i="1"/>
  <c r="DT6" i="2"/>
  <c r="DU5" i="1" s="1"/>
  <c r="DU43" i="1" s="1"/>
  <c r="DU62" i="1" s="1"/>
  <c r="DT5" i="1"/>
  <c r="DT43" i="1" s="1"/>
  <c r="DT62" i="1" s="1"/>
  <c r="DO8" i="2" l="1"/>
  <c r="DO11" i="2" s="1"/>
  <c r="DO34" i="2" s="1"/>
  <c r="DO3" i="1"/>
  <c r="DP8" i="2" l="1"/>
  <c r="DP11" i="2" s="1"/>
  <c r="DP34" i="2" s="1"/>
  <c r="DP3" i="1"/>
  <c r="DQ8" i="2" l="1"/>
  <c r="DQ11" i="2" s="1"/>
  <c r="DQ34" i="2" s="1"/>
  <c r="DQ3" i="1"/>
  <c r="DR8" i="2" l="1"/>
  <c r="DR11" i="2" s="1"/>
  <c r="DR34" i="2" s="1"/>
  <c r="DR3" i="1"/>
  <c r="DS8" i="2" l="1"/>
  <c r="DS11" i="2" s="1"/>
  <c r="DS34" i="2" s="1"/>
  <c r="DS3" i="1"/>
  <c r="DT8" i="2" l="1"/>
  <c r="DT11" i="2" s="1"/>
  <c r="DT34" i="2" s="1"/>
  <c r="DT3" i="1"/>
  <c r="F53" i="2" l="1"/>
  <c r="DU3" i="1"/>
  <c r="E3" i="4"/>
  <c r="G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tc={E602D84F-A0D6-450F-BA01-D16833402B5F}</author>
  </authors>
  <commentList>
    <comment ref="B3" authorId="0" shapeId="0" xr:uid="{E602D84F-A0D6-450F-BA01-D16833402B5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M-1, N-1, etc., il faut trouver un CA de référence</t>
      </text>
    </comment>
  </commentList>
</comments>
</file>

<file path=xl/sharedStrings.xml><?xml version="1.0" encoding="utf-8"?>
<sst xmlns="http://schemas.openxmlformats.org/spreadsheetml/2006/main" count="242" uniqueCount="160">
  <si>
    <t>MARS</t>
  </si>
  <si>
    <t>Décaissé</t>
  </si>
  <si>
    <t xml:space="preserve">Prélèvement </t>
  </si>
  <si>
    <t>AVRIL</t>
  </si>
  <si>
    <t>Autres comptes</t>
  </si>
  <si>
    <t>1. SOLDE EN DEBUT DE JOURNEE</t>
  </si>
  <si>
    <t>Prévisionnel</t>
  </si>
  <si>
    <t xml:space="preserve"> - Banque 1</t>
  </si>
  <si>
    <t xml:space="preserve"> - Banque 2</t>
  </si>
  <si>
    <t>1. TOTAL</t>
  </si>
  <si>
    <t>A. ENCAISSEMENTS</t>
  </si>
  <si>
    <t>A2. Hors exploitation</t>
  </si>
  <si>
    <t xml:space="preserve"> - Apport en compte courant / compte OC</t>
  </si>
  <si>
    <t xml:space="preserve"> - Billet à ordre </t>
  </si>
  <si>
    <t>2. TOTAL</t>
  </si>
  <si>
    <t>B. DECAISSEMENTS</t>
  </si>
  <si>
    <t xml:space="preserve"> - Fournisseurs</t>
  </si>
  <si>
    <t xml:space="preserve"> - Crédits baux et locations</t>
  </si>
  <si>
    <t>B2. Hors exploitation</t>
  </si>
  <si>
    <t xml:space="preserve"> - Remboursement emprunts</t>
  </si>
  <si>
    <t xml:space="preserve"> - Investissement en immobilisation</t>
  </si>
  <si>
    <t>3. TOTAL</t>
  </si>
  <si>
    <t>4. Solde encaissements / décaissements = 2 - 3</t>
  </si>
  <si>
    <t>5. Nouveau solde = 1 + 4</t>
  </si>
  <si>
    <t xml:space="preserve"> - Banque 3</t>
  </si>
  <si>
    <t>Société X (90 % de CA B2C, 10 % B2B)</t>
  </si>
  <si>
    <t>Réel</t>
  </si>
  <si>
    <t>MAI</t>
  </si>
  <si>
    <t>Crédit-bail 1</t>
  </si>
  <si>
    <t>Crédit-bail 2</t>
  </si>
  <si>
    <t>Fournisseurs exploitation</t>
  </si>
  <si>
    <t>Location 1</t>
  </si>
  <si>
    <t>Location 2</t>
  </si>
  <si>
    <t>Urssaf</t>
  </si>
  <si>
    <t>Retraite</t>
  </si>
  <si>
    <t>Emprunt 1</t>
  </si>
  <si>
    <t>Emprunt 2</t>
  </si>
  <si>
    <t>Intérêts OC</t>
  </si>
  <si>
    <t>TVA</t>
  </si>
  <si>
    <t>TOTAL TVA</t>
  </si>
  <si>
    <t>TOTAL emprunts</t>
  </si>
  <si>
    <t>CFE</t>
  </si>
  <si>
    <t>CVAE</t>
  </si>
  <si>
    <t>Fournisseur 1</t>
  </si>
  <si>
    <t>Fournisseur 2</t>
  </si>
  <si>
    <t>Fournisseur 3</t>
  </si>
  <si>
    <t>Fournisseur 4</t>
  </si>
  <si>
    <t>Fournisseur 5</t>
  </si>
  <si>
    <t>Fournisseur 6</t>
  </si>
  <si>
    <t>Fournisseur 7</t>
  </si>
  <si>
    <t>Fournisseur 8</t>
  </si>
  <si>
    <t>Fournisseur 9</t>
  </si>
  <si>
    <t>Fournisseur 10</t>
  </si>
  <si>
    <t>Fournisseur 11</t>
  </si>
  <si>
    <t>Fournisseur 12</t>
  </si>
  <si>
    <t>Fournisseur 13</t>
  </si>
  <si>
    <t>Fournisseur 14</t>
  </si>
  <si>
    <t>Fournisseur 19</t>
  </si>
  <si>
    <t>Fournisseur 20</t>
  </si>
  <si>
    <t>Fournisseur 21</t>
  </si>
  <si>
    <t>Fournisseur 22</t>
  </si>
  <si>
    <t>Fournisseur 23</t>
  </si>
  <si>
    <t>Fournisseur 24</t>
  </si>
  <si>
    <t>Fournisseur 25</t>
  </si>
  <si>
    <t>Fournisseur 26</t>
  </si>
  <si>
    <t>Fournisseur 27</t>
  </si>
  <si>
    <t>Fournisseur 28</t>
  </si>
  <si>
    <t>Fournisseur 29</t>
  </si>
  <si>
    <t>Fournisseur 30</t>
  </si>
  <si>
    <t>Fournisseur 31</t>
  </si>
  <si>
    <t>Fournisseur 32</t>
  </si>
  <si>
    <t>Fournisseur 33</t>
  </si>
  <si>
    <t>Fournisseur 34</t>
  </si>
  <si>
    <t>Fournisseur 35</t>
  </si>
  <si>
    <t xml:space="preserve">Virement </t>
  </si>
  <si>
    <t>LCR</t>
  </si>
  <si>
    <t>Légende :</t>
  </si>
  <si>
    <t xml:space="preserve"> - Charges de personnels</t>
  </si>
  <si>
    <t xml:space="preserve"> - Impôts et taxes</t>
  </si>
  <si>
    <t>Prélèvement actif</t>
  </si>
  <si>
    <t>Autres fournisseurs</t>
  </si>
  <si>
    <t>Mutuelle &amp; prévoyance</t>
  </si>
  <si>
    <t>Salaires nets</t>
  </si>
  <si>
    <t>SDTC</t>
  </si>
  <si>
    <t>facture reçue *</t>
  </si>
  <si>
    <t>* positionnement échéance</t>
  </si>
  <si>
    <t xml:space="preserve"> - Autre *</t>
  </si>
  <si>
    <t xml:space="preserve"> - Affacturage B2B *</t>
  </si>
  <si>
    <t>* estimation VS M-1</t>
  </si>
  <si>
    <t>Mars</t>
  </si>
  <si>
    <t xml:space="preserve">Avril 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</si>
  <si>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</si>
  <si>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</si>
  <si>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</si>
  <si>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</si>
  <si>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</si>
  <si>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</si>
  <si>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</si>
  <si>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Décembre</t>
  </si>
  <si>
    <t>Total dettes</t>
  </si>
  <si>
    <t xml:space="preserve">Décaissement à prévoir </t>
  </si>
  <si>
    <t>Tickets restaurants</t>
  </si>
  <si>
    <t>TOTAL charges personnel</t>
  </si>
  <si>
    <t>TOTAL  fournisseurs</t>
  </si>
  <si>
    <t>TOTAL crédits-baux et location</t>
  </si>
  <si>
    <t xml:space="preserve">Financement </t>
  </si>
  <si>
    <t xml:space="preserve">Report à négocier </t>
  </si>
  <si>
    <t xml:space="preserve">Point bas de trésorerie </t>
  </si>
  <si>
    <t xml:space="preserve">le </t>
  </si>
  <si>
    <t xml:space="preserve">Calendrier </t>
  </si>
  <si>
    <t>Paiement préparé</t>
  </si>
  <si>
    <t xml:space="preserve">Variation activité en % CA </t>
  </si>
  <si>
    <t xml:space="preserve"> - Encaissement (stripe, paypal, etc.) *</t>
  </si>
  <si>
    <t>Avril</t>
  </si>
  <si>
    <t>Mai</t>
  </si>
  <si>
    <t>Solde départ</t>
  </si>
  <si>
    <t>A1. D'exploitation TTC</t>
  </si>
  <si>
    <t>B1. D'exploitation TTC</t>
  </si>
  <si>
    <t xml:space="preserve">+ Encaissements total </t>
  </si>
  <si>
    <t xml:space="preserve">- Décaissements total </t>
  </si>
  <si>
    <t xml:space="preserve">dont Encaissements hors exploitation </t>
  </si>
  <si>
    <t xml:space="preserve">dont Encaissements exploitation </t>
  </si>
  <si>
    <t xml:space="preserve">dont Décaissements hors exploitation </t>
  </si>
  <si>
    <t xml:space="preserve">dont Décaissements exploitation </t>
  </si>
  <si>
    <t>Vérif</t>
  </si>
  <si>
    <t>Solde fin</t>
  </si>
  <si>
    <t>JUIN</t>
  </si>
  <si>
    <t xml:space="preserve">report et rééchelonnement </t>
  </si>
  <si>
    <t xml:space="preserve">report et échelonnement </t>
  </si>
  <si>
    <t>Mars 2020</t>
  </si>
  <si>
    <t>Avril 2020</t>
  </si>
  <si>
    <t>Mai 2020</t>
  </si>
  <si>
    <t>Accord de report de 3 mois avril, mai et juin</t>
  </si>
  <si>
    <t>formule</t>
  </si>
  <si>
    <t xml:space="preserve">à saisir </t>
  </si>
  <si>
    <t xml:space="preserve">Légende : </t>
  </si>
  <si>
    <t>Nouvel Emprunt</t>
  </si>
  <si>
    <t>Fournisseur 4 (bailleur)</t>
  </si>
  <si>
    <t>Fournisseurs</t>
  </si>
  <si>
    <t>Crédit-bail et location</t>
  </si>
  <si>
    <t>Cotisations sociales</t>
  </si>
  <si>
    <t>Emprunts</t>
  </si>
  <si>
    <t xml:space="preserve">Impôts et taxes </t>
  </si>
  <si>
    <t xml:space="preserve">Tota </t>
  </si>
  <si>
    <t xml:space="preserve">Autorisation exceptionnelle - découvert </t>
  </si>
  <si>
    <t>Bridge</t>
  </si>
  <si>
    <t>Solde fin mars</t>
  </si>
  <si>
    <t>Solde fin avril</t>
  </si>
  <si>
    <t>Solde fin mai</t>
  </si>
  <si>
    <t>Solde fin juin</t>
  </si>
  <si>
    <t xml:space="preserve">Enc. expl. </t>
  </si>
  <si>
    <t xml:space="preserve"> Enc. hors expl. </t>
  </si>
  <si>
    <t xml:space="preserve"> Déc. expl. </t>
  </si>
  <si>
    <t xml:space="preserve"> Déc. hors expl. </t>
  </si>
  <si>
    <t xml:space="preserve"> Enc. expl. </t>
  </si>
  <si>
    <t xml:space="preserve"> - Emprunts + Aides BPI (demande à faire)</t>
  </si>
  <si>
    <t xml:space="preserve"> - Rbst activité partielle (demande à faire)</t>
  </si>
  <si>
    <t>Solde trésorerie</t>
  </si>
  <si>
    <t>Salaires nets versés</t>
  </si>
  <si>
    <t xml:space="preserve">Synthèse par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</si>
</sst>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\ _€_-;\-* #,##0\ _€_-;_-* &quot;-&quot;??\ _€_-;_-@_-"/>
    <numFmt numFmtId="166" formatCode="_-* #,##0_-;\-* #,##0_-;_-* &quot;-&quot;??_-;_-@_-"/>
    <numFmt numFmtId="167" formatCode="d/m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ED7D3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lightGray">
        <bgColor theme="8"/>
      </patternFill>
    </fill>
    <fill>
      <patternFill patternType="lightGray">
        <bgColor theme="7" tint="0.79998168889431442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8" tint="0.79998168889431442"/>
      </patternFill>
    </fill>
    <fill>
      <patternFill patternType="lightGray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2" fontId="6" fillId="0" borderId="0" xfId="0" applyNumberFormat="1" applyFont="1"/>
    <xf numFmtId="0" fontId="4" fillId="5" borderId="0" xfId="0" applyFont="1" applyFill="1"/>
    <xf numFmtId="0" fontId="5" fillId="5" borderId="0" xfId="0" applyFont="1" applyFill="1"/>
    <xf numFmtId="0" fontId="11" fillId="3" borderId="2" xfId="0" applyFont="1" applyFill="1" applyBorder="1"/>
    <xf numFmtId="0" fontId="5" fillId="5" borderId="1" xfId="0" applyFont="1" applyFill="1" applyBorder="1"/>
    <xf numFmtId="0" fontId="5" fillId="6" borderId="0" xfId="0" applyFont="1" applyFill="1"/>
    <xf numFmtId="0" fontId="13" fillId="0" borderId="1" xfId="0" applyFont="1" applyBorder="1"/>
    <xf numFmtId="165" fontId="13" fillId="0" borderId="1" xfId="1" applyNumberFormat="1" applyFont="1" applyFill="1" applyBorder="1"/>
    <xf numFmtId="165" fontId="14" fillId="7" borderId="1" xfId="1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165" fontId="10" fillId="5" borderId="1" xfId="1" applyNumberFormat="1" applyFont="1" applyFill="1" applyBorder="1" applyAlignment="1">
      <alignment horizontal="right"/>
    </xf>
    <xf numFmtId="165" fontId="10" fillId="6" borderId="1" xfId="1" applyNumberFormat="1" applyFont="1" applyFill="1" applyBorder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/>
    <xf numFmtId="3" fontId="14" fillId="8" borderId="1" xfId="0" applyNumberFormat="1" applyFont="1" applyFill="1" applyBorder="1"/>
    <xf numFmtId="165" fontId="14" fillId="8" borderId="1" xfId="1" applyNumberFormat="1" applyFont="1" applyFill="1" applyBorder="1"/>
    <xf numFmtId="165" fontId="14" fillId="9" borderId="1" xfId="1" applyNumberFormat="1" applyFont="1" applyFill="1" applyBorder="1"/>
    <xf numFmtId="165" fontId="13" fillId="10" borderId="3" xfId="1" applyNumberFormat="1" applyFont="1" applyFill="1" applyBorder="1"/>
    <xf numFmtId="165" fontId="13" fillId="10" borderId="1" xfId="1" applyNumberFormat="1" applyFont="1" applyFill="1" applyBorder="1"/>
    <xf numFmtId="0" fontId="14" fillId="8" borderId="1" xfId="0" applyFont="1" applyFill="1" applyBorder="1"/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/>
    <xf numFmtId="0" fontId="13" fillId="0" borderId="0" xfId="0" applyFont="1"/>
    <xf numFmtId="165" fontId="5" fillId="0" borderId="0" xfId="1" applyNumberFormat="1" applyFont="1" applyFill="1"/>
    <xf numFmtId="165" fontId="5" fillId="0" borderId="0" xfId="1" applyNumberFormat="1" applyFont="1"/>
    <xf numFmtId="0" fontId="4" fillId="5" borderId="1" xfId="0" applyFont="1" applyFill="1" applyBorder="1"/>
    <xf numFmtId="14" fontId="9" fillId="4" borderId="2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66" fontId="3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166" fontId="7" fillId="0" borderId="0" xfId="1" applyNumberFormat="1" applyFont="1"/>
    <xf numFmtId="166" fontId="8" fillId="0" borderId="0" xfId="1" applyNumberFormat="1" applyFont="1"/>
    <xf numFmtId="166" fontId="5" fillId="2" borderId="1" xfId="1" applyNumberFormat="1" applyFont="1" applyFill="1" applyBorder="1"/>
    <xf numFmtId="166" fontId="5" fillId="0" borderId="1" xfId="1" applyNumberFormat="1" applyFont="1" applyBorder="1"/>
    <xf numFmtId="166" fontId="8" fillId="0" borderId="1" xfId="1" applyNumberFormat="1" applyFont="1" applyFill="1" applyBorder="1"/>
    <xf numFmtId="166" fontId="6" fillId="0" borderId="1" xfId="1" applyNumberFormat="1" applyFont="1" applyBorder="1"/>
    <xf numFmtId="166" fontId="5" fillId="0" borderId="1" xfId="1" applyNumberFormat="1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66" fontId="4" fillId="12" borderId="1" xfId="1" applyNumberFormat="1" applyFont="1" applyFill="1" applyBorder="1" applyAlignment="1">
      <alignment horizontal="center"/>
    </xf>
    <xf numFmtId="3" fontId="4" fillId="1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12" borderId="1" xfId="0" applyNumberFormat="1" applyFont="1" applyFill="1" applyBorder="1" applyAlignment="1">
      <alignment horizontal="left"/>
    </xf>
    <xf numFmtId="166" fontId="5" fillId="10" borderId="1" xfId="1" applyNumberFormat="1" applyFont="1" applyFill="1" applyBorder="1"/>
    <xf numFmtId="166" fontId="5" fillId="13" borderId="0" xfId="1" applyNumberFormat="1" applyFont="1" applyFill="1" applyBorder="1" applyAlignment="1">
      <alignment horizontal="center"/>
    </xf>
    <xf numFmtId="166" fontId="5" fillId="14" borderId="0" xfId="1" applyNumberFormat="1" applyFont="1" applyFill="1" applyBorder="1" applyAlignment="1">
      <alignment horizontal="center"/>
    </xf>
    <xf numFmtId="166" fontId="5" fillId="14" borderId="1" xfId="1" applyNumberFormat="1" applyFont="1" applyFill="1" applyBorder="1"/>
    <xf numFmtId="0" fontId="3" fillId="10" borderId="1" xfId="0" applyFont="1" applyFill="1" applyBorder="1"/>
    <xf numFmtId="0" fontId="16" fillId="0" borderId="6" xfId="0" applyFont="1" applyBorder="1"/>
    <xf numFmtId="0" fontId="5" fillId="0" borderId="4" xfId="0" applyFont="1" applyBorder="1"/>
    <xf numFmtId="166" fontId="5" fillId="14" borderId="4" xfId="1" applyNumberFormat="1" applyFont="1" applyFill="1" applyBorder="1" applyAlignment="1">
      <alignment horizontal="center"/>
    </xf>
    <xf numFmtId="166" fontId="5" fillId="13" borderId="4" xfId="1" applyNumberFormat="1" applyFont="1" applyFill="1" applyBorder="1" applyAlignment="1">
      <alignment horizontal="center"/>
    </xf>
    <xf numFmtId="166" fontId="5" fillId="3" borderId="4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17" fillId="0" borderId="0" xfId="0" applyFont="1"/>
    <xf numFmtId="0" fontId="18" fillId="0" borderId="0" xfId="0" applyFont="1"/>
    <xf numFmtId="0" fontId="15" fillId="0" borderId="4" xfId="0" applyFont="1" applyBorder="1" applyAlignment="1">
      <alignment horizontal="center"/>
    </xf>
    <xf numFmtId="166" fontId="5" fillId="13" borderId="1" xfId="1" applyNumberFormat="1" applyFont="1" applyFill="1" applyBorder="1" applyAlignment="1">
      <alignment horizontal="center"/>
    </xf>
    <xf numFmtId="166" fontId="5" fillId="14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/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6" fontId="5" fillId="10" borderId="1" xfId="1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6" fontId="9" fillId="11" borderId="1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6" fontId="2" fillId="11" borderId="1" xfId="1" applyNumberFormat="1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5" fontId="20" fillId="0" borderId="0" xfId="0" applyNumberFormat="1" applyFont="1" applyAlignment="1">
      <alignment horizontal="center"/>
    </xf>
    <xf numFmtId="14" fontId="9" fillId="4" borderId="2" xfId="0" applyNumberFormat="1" applyFont="1" applyFill="1" applyBorder="1" applyAlignment="1">
      <alignment horizontal="left"/>
    </xf>
    <xf numFmtId="14" fontId="2" fillId="4" borderId="2" xfId="0" applyNumberFormat="1" applyFont="1" applyFill="1" applyBorder="1" applyAlignment="1">
      <alignment horizontal="left"/>
    </xf>
    <xf numFmtId="167" fontId="10" fillId="0" borderId="1" xfId="0" applyNumberFormat="1" applyFont="1" applyBorder="1" applyAlignment="1">
      <alignment horizontal="center" vertical="center"/>
    </xf>
    <xf numFmtId="167" fontId="9" fillId="11" borderId="1" xfId="1" applyNumberFormat="1" applyFont="1" applyFill="1" applyBorder="1" applyAlignment="1">
      <alignment vertical="center"/>
    </xf>
    <xf numFmtId="166" fontId="19" fillId="0" borderId="1" xfId="1" applyNumberFormat="1" applyFont="1" applyFill="1" applyBorder="1"/>
    <xf numFmtId="166" fontId="19" fillId="0" borderId="1" xfId="1" applyNumberFormat="1" applyFont="1" applyBorder="1"/>
    <xf numFmtId="166" fontId="19" fillId="10" borderId="1" xfId="1" applyNumberFormat="1" applyFont="1" applyFill="1" applyBorder="1"/>
    <xf numFmtId="0" fontId="21" fillId="0" borderId="0" xfId="0" applyFont="1"/>
    <xf numFmtId="0" fontId="22" fillId="0" borderId="0" xfId="0" applyFont="1"/>
    <xf numFmtId="9" fontId="5" fillId="0" borderId="0" xfId="0" applyNumberFormat="1" applyFont="1"/>
    <xf numFmtId="9" fontId="10" fillId="6" borderId="1" xfId="2" applyFont="1" applyFill="1" applyBorder="1" applyAlignment="1">
      <alignment horizontal="right"/>
    </xf>
    <xf numFmtId="9" fontId="10" fillId="5" borderId="1" xfId="2" applyFont="1" applyFill="1" applyBorder="1" applyAlignment="1">
      <alignment horizontal="right"/>
    </xf>
    <xf numFmtId="9" fontId="2" fillId="3" borderId="1" xfId="2" applyFont="1" applyFill="1" applyBorder="1" applyAlignment="1">
      <alignment horizontal="center"/>
    </xf>
    <xf numFmtId="9" fontId="9" fillId="5" borderId="1" xfId="2" applyFont="1" applyFill="1" applyBorder="1" applyAlignment="1">
      <alignment horizontal="right"/>
    </xf>
    <xf numFmtId="166" fontId="12" fillId="15" borderId="1" xfId="1" applyNumberFormat="1" applyFont="1" applyFill="1" applyBorder="1" applyAlignment="1">
      <alignment horizontal="center"/>
    </xf>
    <xf numFmtId="0" fontId="23" fillId="3" borderId="1" xfId="0" applyFont="1" applyFill="1" applyBorder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166" fontId="16" fillId="0" borderId="0" xfId="1" applyNumberFormat="1" applyFont="1"/>
    <xf numFmtId="0" fontId="24" fillId="0" borderId="0" xfId="0" quotePrefix="1" applyFont="1" applyFill="1" applyAlignment="1">
      <alignment horizontal="right"/>
    </xf>
    <xf numFmtId="166" fontId="25" fillId="0" borderId="0" xfId="0" applyNumberFormat="1" applyFont="1" applyFill="1"/>
    <xf numFmtId="0" fontId="10" fillId="0" borderId="0" xfId="0" quotePrefix="1" applyFont="1"/>
    <xf numFmtId="0" fontId="10" fillId="0" borderId="0" xfId="0" applyFont="1"/>
    <xf numFmtId="0" fontId="3" fillId="0" borderId="0" xfId="0" applyFont="1"/>
    <xf numFmtId="166" fontId="3" fillId="0" borderId="0" xfId="0" applyNumberFormat="1" applyFont="1"/>
    <xf numFmtId="0" fontId="26" fillId="11" borderId="0" xfId="0" applyFont="1" applyFill="1"/>
    <xf numFmtId="0" fontId="2" fillId="11" borderId="0" xfId="0" applyFont="1" applyFill="1"/>
    <xf numFmtId="166" fontId="26" fillId="11" borderId="0" xfId="1" applyNumberFormat="1" applyFont="1" applyFill="1"/>
    <xf numFmtId="0" fontId="26" fillId="11" borderId="0" xfId="0" applyFont="1" applyFill="1" applyAlignment="1">
      <alignment horizontal="center"/>
    </xf>
    <xf numFmtId="14" fontId="26" fillId="11" borderId="0" xfId="0" applyNumberFormat="1" applyFont="1" applyFill="1"/>
    <xf numFmtId="17" fontId="5" fillId="0" borderId="1" xfId="0" quotePrefix="1" applyNumberFormat="1" applyFont="1" applyBorder="1" applyAlignment="1">
      <alignment horizontal="right"/>
    </xf>
    <xf numFmtId="165" fontId="27" fillId="0" borderId="1" xfId="1" applyNumberFormat="1" applyFont="1" applyFill="1" applyBorder="1"/>
    <xf numFmtId="0" fontId="1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29" fillId="7" borderId="1" xfId="1" applyNumberFormat="1" applyFont="1" applyFill="1" applyBorder="1"/>
    <xf numFmtId="165" fontId="27" fillId="0" borderId="1" xfId="1" quotePrefix="1" applyNumberFormat="1" applyFont="1" applyFill="1" applyBorder="1"/>
    <xf numFmtId="165" fontId="27" fillId="0" borderId="3" xfId="1" applyNumberFormat="1" applyFont="1" applyFill="1" applyBorder="1"/>
    <xf numFmtId="165" fontId="27" fillId="10" borderId="3" xfId="1" applyNumberFormat="1" applyFont="1" applyFill="1" applyBorder="1"/>
    <xf numFmtId="165" fontId="27" fillId="10" borderId="1" xfId="1" applyNumberFormat="1" applyFont="1" applyFill="1" applyBorder="1"/>
    <xf numFmtId="0" fontId="3" fillId="0" borderId="1" xfId="0" applyFont="1" applyBorder="1" applyAlignment="1">
      <alignment horizontal="left"/>
    </xf>
    <xf numFmtId="166" fontId="3" fillId="0" borderId="1" xfId="1" applyNumberFormat="1" applyFont="1" applyBorder="1" applyAlignment="1">
      <alignment horizontal="center"/>
    </xf>
    <xf numFmtId="3" fontId="27" fillId="0" borderId="1" xfId="0" applyNumberFormat="1" applyFont="1" applyBorder="1"/>
    <xf numFmtId="166" fontId="0" fillId="0" borderId="0" xfId="1" applyNumberFormat="1" applyFont="1"/>
    <xf numFmtId="3" fontId="30" fillId="0" borderId="1" xfId="0" applyNumberFormat="1" applyFont="1" applyBorder="1"/>
    <xf numFmtId="166" fontId="5" fillId="15" borderId="1" xfId="1" applyNumberFormat="1" applyFont="1" applyFill="1" applyBorder="1" applyAlignment="1">
      <alignment horizontal="center"/>
    </xf>
    <xf numFmtId="0" fontId="15" fillId="0" borderId="0" xfId="0" applyFont="1"/>
    <xf numFmtId="166" fontId="15" fillId="0" borderId="0" xfId="1" applyNumberFormat="1" applyFont="1"/>
    <xf numFmtId="14" fontId="9" fillId="4" borderId="2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</a:t>
            </a:r>
            <a:r>
              <a:rPr lang="en-US" baseline="0"/>
              <a:t> trésorerie - 3 mois</a:t>
            </a:r>
            <a:endParaRPr lang="en-US"/>
          </a:p>
        </c:rich>
      </c:tx>
      <c:layout>
        <c:manualLayout>
          <c:xMode val="edge"/>
          <c:yMode val="edge"/>
          <c:x val="4.4508233252879965E-4"/>
          <c:y val="9.04255268651629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'Récap trésorerie'!$B$34</c:f>
              <c:strCache>
                <c:ptCount val="1"/>
                <c:pt idx="0">
                  <c:v>5. Nouveau solde = 1 + 4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trésorerie'!$C$34:$DT$34</c:f>
              <c:numCache>
                <c:formatCode>_-* #\ ##0\ _€_-;\-* #\ ##0\ _€_-;_-* "-"??\ _€_-;_-@_-</c:formatCode>
                <c:ptCount val="122"/>
                <c:pt idx="0">
                  <c:v>156000</c:v>
                </c:pt>
                <c:pt idx="1">
                  <c:v>153875.55555555556</c:v>
                </c:pt>
                <c:pt idx="2">
                  <c:v>162764.44444444444</c:v>
                </c:pt>
                <c:pt idx="3">
                  <c:v>171653.33333333331</c:v>
                </c:pt>
                <c:pt idx="4">
                  <c:v>153042.22222222219</c:v>
                </c:pt>
                <c:pt idx="5">
                  <c:v>161931.11111111107</c:v>
                </c:pt>
                <c:pt idx="6">
                  <c:v>161931.11111111107</c:v>
                </c:pt>
                <c:pt idx="7">
                  <c:v>161931.11111111107</c:v>
                </c:pt>
                <c:pt idx="8">
                  <c:v>163406.66666666663</c:v>
                </c:pt>
                <c:pt idx="9">
                  <c:v>172295.5555555555</c:v>
                </c:pt>
                <c:pt idx="10">
                  <c:v>181184.44444444438</c:v>
                </c:pt>
                <c:pt idx="11">
                  <c:v>141973.33333333326</c:v>
                </c:pt>
                <c:pt idx="12">
                  <c:v>150862.22222222213</c:v>
                </c:pt>
                <c:pt idx="13">
                  <c:v>150862.22222222213</c:v>
                </c:pt>
                <c:pt idx="14">
                  <c:v>150862.22222222213</c:v>
                </c:pt>
                <c:pt idx="15">
                  <c:v>152961.77777777769</c:v>
                </c:pt>
                <c:pt idx="16">
                  <c:v>154739.55555555547</c:v>
                </c:pt>
                <c:pt idx="17">
                  <c:v>156517.33333333326</c:v>
                </c:pt>
                <c:pt idx="18">
                  <c:v>135195.11111111104</c:v>
                </c:pt>
                <c:pt idx="19">
                  <c:v>136972.88888888882</c:v>
                </c:pt>
                <c:pt idx="20">
                  <c:v>136972.88888888882</c:v>
                </c:pt>
                <c:pt idx="21">
                  <c:v>136972.88888888882</c:v>
                </c:pt>
                <c:pt idx="22">
                  <c:v>119171.99999999993</c:v>
                </c:pt>
                <c:pt idx="23">
                  <c:v>120949.77777777771</c:v>
                </c:pt>
                <c:pt idx="24">
                  <c:v>122727.55555555549</c:v>
                </c:pt>
                <c:pt idx="25">
                  <c:v>101405.33333333327</c:v>
                </c:pt>
                <c:pt idx="26">
                  <c:v>41603.111111111051</c:v>
                </c:pt>
                <c:pt idx="27">
                  <c:v>41603.111111111051</c:v>
                </c:pt>
                <c:pt idx="28">
                  <c:v>41603.111111111051</c:v>
                </c:pt>
                <c:pt idx="29">
                  <c:v>39258.222222222161</c:v>
                </c:pt>
                <c:pt idx="30">
                  <c:v>41035.999999999942</c:v>
                </c:pt>
                <c:pt idx="31">
                  <c:v>117813.77777777772</c:v>
                </c:pt>
                <c:pt idx="32">
                  <c:v>94767.555555555504</c:v>
                </c:pt>
                <c:pt idx="33">
                  <c:v>108545.33333333328</c:v>
                </c:pt>
                <c:pt idx="34">
                  <c:v>108545.33333333328</c:v>
                </c:pt>
                <c:pt idx="35">
                  <c:v>108545.33333333328</c:v>
                </c:pt>
                <c:pt idx="36">
                  <c:v>106200.44444444439</c:v>
                </c:pt>
                <c:pt idx="37">
                  <c:v>105378.22222222218</c:v>
                </c:pt>
                <c:pt idx="38">
                  <c:v>107155.99999999996</c:v>
                </c:pt>
                <c:pt idx="39">
                  <c:v>87709.777777777737</c:v>
                </c:pt>
                <c:pt idx="40">
                  <c:v>89487.555555555518</c:v>
                </c:pt>
                <c:pt idx="41">
                  <c:v>89487.555555555518</c:v>
                </c:pt>
                <c:pt idx="42">
                  <c:v>89487.555555555518</c:v>
                </c:pt>
                <c:pt idx="43">
                  <c:v>89154.22222222219</c:v>
                </c:pt>
                <c:pt idx="44">
                  <c:v>63420.888888888861</c:v>
                </c:pt>
                <c:pt idx="45">
                  <c:v>66087.555555555533</c:v>
                </c:pt>
                <c:pt idx="46">
                  <c:v>48154.222222222204</c:v>
                </c:pt>
                <c:pt idx="47">
                  <c:v>50820.888888888869</c:v>
                </c:pt>
                <c:pt idx="48">
                  <c:v>50820.888888888869</c:v>
                </c:pt>
                <c:pt idx="49">
                  <c:v>50820.888888888869</c:v>
                </c:pt>
                <c:pt idx="50">
                  <c:v>60487.555555555533</c:v>
                </c:pt>
                <c:pt idx="51">
                  <c:v>63154.222222222197</c:v>
                </c:pt>
                <c:pt idx="52">
                  <c:v>65820.888888888861</c:v>
                </c:pt>
                <c:pt idx="53">
                  <c:v>44387.555555555533</c:v>
                </c:pt>
                <c:pt idx="54">
                  <c:v>47054.222222222197</c:v>
                </c:pt>
                <c:pt idx="55">
                  <c:v>47054.222222222197</c:v>
                </c:pt>
                <c:pt idx="56">
                  <c:v>47054.222222222197</c:v>
                </c:pt>
                <c:pt idx="57">
                  <c:v>44831.999999999978</c:v>
                </c:pt>
                <c:pt idx="58">
                  <c:v>49276.444444444423</c:v>
                </c:pt>
                <c:pt idx="59">
                  <c:v>12120.888888888869</c:v>
                </c:pt>
                <c:pt idx="60">
                  <c:v>8465.3333333333139</c:v>
                </c:pt>
                <c:pt idx="61">
                  <c:v>12909.777777777759</c:v>
                </c:pt>
                <c:pt idx="62">
                  <c:v>12909.777777777759</c:v>
                </c:pt>
                <c:pt idx="63">
                  <c:v>12909.777777777759</c:v>
                </c:pt>
                <c:pt idx="64">
                  <c:v>23963.555555555537</c:v>
                </c:pt>
                <c:pt idx="65">
                  <c:v>28407.999999999982</c:v>
                </c:pt>
                <c:pt idx="66">
                  <c:v>32852.444444444423</c:v>
                </c:pt>
                <c:pt idx="67">
                  <c:v>29196.888888888869</c:v>
                </c:pt>
                <c:pt idx="68">
                  <c:v>33641.333333333314</c:v>
                </c:pt>
                <c:pt idx="69">
                  <c:v>33641.333333333314</c:v>
                </c:pt>
                <c:pt idx="70">
                  <c:v>33641.333333333314</c:v>
                </c:pt>
                <c:pt idx="71">
                  <c:v>34739.555555555533</c:v>
                </c:pt>
                <c:pt idx="72">
                  <c:v>40695.111111111088</c:v>
                </c:pt>
                <c:pt idx="73">
                  <c:v>46650.666666666642</c:v>
                </c:pt>
                <c:pt idx="74">
                  <c:v>29506.222222222197</c:v>
                </c:pt>
                <c:pt idx="75">
                  <c:v>35461.777777777752</c:v>
                </c:pt>
                <c:pt idx="76">
                  <c:v>35461.777777777752</c:v>
                </c:pt>
                <c:pt idx="77">
                  <c:v>35461.777777777752</c:v>
                </c:pt>
                <c:pt idx="78">
                  <c:v>37906.222222222197</c:v>
                </c:pt>
                <c:pt idx="79">
                  <c:v>45017.333333333307</c:v>
                </c:pt>
                <c:pt idx="80">
                  <c:v>52128.444444444416</c:v>
                </c:pt>
                <c:pt idx="81">
                  <c:v>51139.555555555526</c:v>
                </c:pt>
                <c:pt idx="82">
                  <c:v>58250.666666666635</c:v>
                </c:pt>
                <c:pt idx="83">
                  <c:v>58250.666666666635</c:v>
                </c:pt>
                <c:pt idx="84">
                  <c:v>58250.666666666635</c:v>
                </c:pt>
                <c:pt idx="85">
                  <c:v>59361.777777777745</c:v>
                </c:pt>
                <c:pt idx="86">
                  <c:v>69139.555555555518</c:v>
                </c:pt>
                <c:pt idx="87">
                  <c:v>78917.333333333299</c:v>
                </c:pt>
                <c:pt idx="88">
                  <c:v>80595.11111111108</c:v>
                </c:pt>
                <c:pt idx="89">
                  <c:v>50852.888888888861</c:v>
                </c:pt>
                <c:pt idx="90">
                  <c:v>50852.888888888861</c:v>
                </c:pt>
                <c:pt idx="91">
                  <c:v>50852.888888888861</c:v>
                </c:pt>
                <c:pt idx="92">
                  <c:v>54963.999999999971</c:v>
                </c:pt>
                <c:pt idx="93">
                  <c:v>64741.777777777752</c:v>
                </c:pt>
                <c:pt idx="94">
                  <c:v>74519.555555555533</c:v>
                </c:pt>
                <c:pt idx="95">
                  <c:v>85885.333333333314</c:v>
                </c:pt>
                <c:pt idx="96">
                  <c:v>95663.111111111095</c:v>
                </c:pt>
                <c:pt idx="97">
                  <c:v>95663.111111111095</c:v>
                </c:pt>
                <c:pt idx="98">
                  <c:v>95663.111111111095</c:v>
                </c:pt>
                <c:pt idx="99">
                  <c:v>98862.222222222204</c:v>
                </c:pt>
                <c:pt idx="100">
                  <c:v>108639.99999999999</c:v>
                </c:pt>
                <c:pt idx="101">
                  <c:v>118417.77777777777</c:v>
                </c:pt>
                <c:pt idx="102">
                  <c:v>118595.55555555555</c:v>
                </c:pt>
                <c:pt idx="103">
                  <c:v>112749.33333333333</c:v>
                </c:pt>
                <c:pt idx="104">
                  <c:v>112749.33333333333</c:v>
                </c:pt>
                <c:pt idx="105">
                  <c:v>112749.33333333333</c:v>
                </c:pt>
                <c:pt idx="106">
                  <c:v>116582.66666666666</c:v>
                </c:pt>
                <c:pt idx="107">
                  <c:v>125915.99999999999</c:v>
                </c:pt>
                <c:pt idx="108">
                  <c:v>135249.33333333331</c:v>
                </c:pt>
                <c:pt idx="109">
                  <c:v>134982.66666666666</c:v>
                </c:pt>
                <c:pt idx="110">
                  <c:v>144316</c:v>
                </c:pt>
                <c:pt idx="111">
                  <c:v>144316</c:v>
                </c:pt>
                <c:pt idx="112">
                  <c:v>144316</c:v>
                </c:pt>
                <c:pt idx="113">
                  <c:v>147871.55555555556</c:v>
                </c:pt>
                <c:pt idx="114">
                  <c:v>152760.44444444444</c:v>
                </c:pt>
                <c:pt idx="115">
                  <c:v>161649.33333333331</c:v>
                </c:pt>
                <c:pt idx="116">
                  <c:v>160938.22222222219</c:v>
                </c:pt>
                <c:pt idx="117">
                  <c:v>92307.11111111108</c:v>
                </c:pt>
                <c:pt idx="118">
                  <c:v>92307.11111111108</c:v>
                </c:pt>
                <c:pt idx="119">
                  <c:v>92307.11111111108</c:v>
                </c:pt>
                <c:pt idx="120">
                  <c:v>95862.666666666642</c:v>
                </c:pt>
                <c:pt idx="121">
                  <c:v>104751.55555555553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C-4D74-B231-3D6841DBF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50416"/>
        <c:axId val="464048776"/>
      </c:lineChart>
      <c:dateAx>
        <c:axId val="46405041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48776"/>
        <c:crosses val="autoZero"/>
        <c:auto val="0"/>
        <c:lblOffset val="100"/>
        <c:baseTimeUnit val="days"/>
      </c:dateAx>
      <c:valAx>
        <c:axId val="4640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5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</a:t>
            </a:r>
            <a:r>
              <a:rPr lang="en-US" baseline="0"/>
              <a:t> des encaissements - 3 mois (solde banque - axe de droite)</a:t>
            </a:r>
            <a:endParaRPr lang="en-US"/>
          </a:p>
        </c:rich>
      </c:tx>
      <c:layout>
        <c:manualLayout>
          <c:xMode val="edge"/>
          <c:yMode val="edge"/>
          <c:x val="2.8265574767044981E-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0681596873693472E-2"/>
          <c:y val="0.13275416594158126"/>
          <c:w val="0.95499256454631543"/>
          <c:h val="0.74089510073036458"/>
        </c:manualLayout>
      </c:layout>
      <c:barChart>
        <c:barDir val="col"/>
        <c:grouping val="stacked"/>
        <c:varyColors val="0"/>
        <c:ser>
          <c:idx val="0"/>
          <c:order val="1"/>
          <c:tx>
            <c:v>Encaissements clients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'Récap trésorerie'!$C$13:$DT$13</c:f>
              <c:numCache>
                <c:formatCode>_-* #\ ##0\ _€_-;\-* #\ ##0\ _€_-;_-* "-"??\ _€_-;_-@_-</c:formatCode>
                <c:ptCount val="122"/>
                <c:pt idx="0">
                  <c:v>0</c:v>
                </c:pt>
                <c:pt idx="1">
                  <c:v>5555.5555555555557</c:v>
                </c:pt>
                <c:pt idx="2">
                  <c:v>8888.8888888888887</c:v>
                </c:pt>
                <c:pt idx="3">
                  <c:v>8888.8888888888887</c:v>
                </c:pt>
                <c:pt idx="4">
                  <c:v>8888.8888888888887</c:v>
                </c:pt>
                <c:pt idx="5">
                  <c:v>8888.8888888888887</c:v>
                </c:pt>
                <c:pt idx="6">
                  <c:v>0</c:v>
                </c:pt>
                <c:pt idx="7">
                  <c:v>0</c:v>
                </c:pt>
                <c:pt idx="8">
                  <c:v>5555.5555555555557</c:v>
                </c:pt>
                <c:pt idx="9">
                  <c:v>8888.8888888888887</c:v>
                </c:pt>
                <c:pt idx="10">
                  <c:v>8888.8888888888887</c:v>
                </c:pt>
                <c:pt idx="11">
                  <c:v>8888.8888888888887</c:v>
                </c:pt>
                <c:pt idx="12">
                  <c:v>8888.8888888888887</c:v>
                </c:pt>
                <c:pt idx="13">
                  <c:v>0</c:v>
                </c:pt>
                <c:pt idx="14">
                  <c:v>0</c:v>
                </c:pt>
                <c:pt idx="15">
                  <c:v>5555.5555555555557</c:v>
                </c:pt>
                <c:pt idx="16">
                  <c:v>1777.7777777777774</c:v>
                </c:pt>
                <c:pt idx="17">
                  <c:v>1777.7777777777774</c:v>
                </c:pt>
                <c:pt idx="18">
                  <c:v>1777.7777777777774</c:v>
                </c:pt>
                <c:pt idx="19">
                  <c:v>1777.7777777777774</c:v>
                </c:pt>
                <c:pt idx="20">
                  <c:v>0</c:v>
                </c:pt>
                <c:pt idx="21">
                  <c:v>0</c:v>
                </c:pt>
                <c:pt idx="22">
                  <c:v>1111.1111111111109</c:v>
                </c:pt>
                <c:pt idx="23">
                  <c:v>1777.7777777777774</c:v>
                </c:pt>
                <c:pt idx="24">
                  <c:v>1777.7777777777774</c:v>
                </c:pt>
                <c:pt idx="25">
                  <c:v>1777.7777777777774</c:v>
                </c:pt>
                <c:pt idx="26">
                  <c:v>1777.7777777777774</c:v>
                </c:pt>
                <c:pt idx="27">
                  <c:v>0</c:v>
                </c:pt>
                <c:pt idx="28">
                  <c:v>0</c:v>
                </c:pt>
                <c:pt idx="29">
                  <c:v>1111.1111111111109</c:v>
                </c:pt>
                <c:pt idx="30">
                  <c:v>1777.7777777777774</c:v>
                </c:pt>
                <c:pt idx="31">
                  <c:v>1777.7777777777774</c:v>
                </c:pt>
                <c:pt idx="32">
                  <c:v>1777.7777777777774</c:v>
                </c:pt>
                <c:pt idx="33">
                  <c:v>1777.7777777777774</c:v>
                </c:pt>
                <c:pt idx="34">
                  <c:v>0</c:v>
                </c:pt>
                <c:pt idx="35">
                  <c:v>0</c:v>
                </c:pt>
                <c:pt idx="36">
                  <c:v>1111.1111111111109</c:v>
                </c:pt>
                <c:pt idx="37">
                  <c:v>1777.7777777777774</c:v>
                </c:pt>
                <c:pt idx="38">
                  <c:v>1777.7777777777774</c:v>
                </c:pt>
                <c:pt idx="39">
                  <c:v>1777.7777777777774</c:v>
                </c:pt>
                <c:pt idx="40">
                  <c:v>1777.7777777777774</c:v>
                </c:pt>
                <c:pt idx="41">
                  <c:v>0</c:v>
                </c:pt>
                <c:pt idx="42">
                  <c:v>0</c:v>
                </c:pt>
                <c:pt idx="43">
                  <c:v>1666.666666666667</c:v>
                </c:pt>
                <c:pt idx="44">
                  <c:v>2666.666666666667</c:v>
                </c:pt>
                <c:pt idx="45">
                  <c:v>2666.666666666667</c:v>
                </c:pt>
                <c:pt idx="46">
                  <c:v>2666.666666666667</c:v>
                </c:pt>
                <c:pt idx="47">
                  <c:v>2666.666666666667</c:v>
                </c:pt>
                <c:pt idx="48">
                  <c:v>0</c:v>
                </c:pt>
                <c:pt idx="49">
                  <c:v>0</c:v>
                </c:pt>
                <c:pt idx="50">
                  <c:v>1666.666666666667</c:v>
                </c:pt>
                <c:pt idx="51">
                  <c:v>2666.666666666667</c:v>
                </c:pt>
                <c:pt idx="52">
                  <c:v>2666.666666666667</c:v>
                </c:pt>
                <c:pt idx="53">
                  <c:v>2666.666666666667</c:v>
                </c:pt>
                <c:pt idx="54">
                  <c:v>2666.666666666667</c:v>
                </c:pt>
                <c:pt idx="55">
                  <c:v>0</c:v>
                </c:pt>
                <c:pt idx="56">
                  <c:v>0</c:v>
                </c:pt>
                <c:pt idx="57">
                  <c:v>2777.7777777777778</c:v>
                </c:pt>
                <c:pt idx="58">
                  <c:v>4444.4444444444443</c:v>
                </c:pt>
                <c:pt idx="59">
                  <c:v>4444.4444444444443</c:v>
                </c:pt>
                <c:pt idx="60">
                  <c:v>4444.4444444444443</c:v>
                </c:pt>
                <c:pt idx="61">
                  <c:v>4444.4444444444443</c:v>
                </c:pt>
                <c:pt idx="62">
                  <c:v>0</c:v>
                </c:pt>
                <c:pt idx="63">
                  <c:v>0</c:v>
                </c:pt>
                <c:pt idx="64">
                  <c:v>2777.7777777777778</c:v>
                </c:pt>
                <c:pt idx="65">
                  <c:v>4444.4444444444443</c:v>
                </c:pt>
                <c:pt idx="66">
                  <c:v>4444.4444444444443</c:v>
                </c:pt>
                <c:pt idx="67">
                  <c:v>4444.4444444444443</c:v>
                </c:pt>
                <c:pt idx="68">
                  <c:v>4444.4444444444443</c:v>
                </c:pt>
                <c:pt idx="69">
                  <c:v>0</c:v>
                </c:pt>
                <c:pt idx="70">
                  <c:v>0</c:v>
                </c:pt>
                <c:pt idx="71">
                  <c:v>3722.2222222222217</c:v>
                </c:pt>
                <c:pt idx="72">
                  <c:v>5955.5555555555547</c:v>
                </c:pt>
                <c:pt idx="73">
                  <c:v>5955.5555555555547</c:v>
                </c:pt>
                <c:pt idx="74">
                  <c:v>5955.5555555555547</c:v>
                </c:pt>
                <c:pt idx="75">
                  <c:v>5955.5555555555547</c:v>
                </c:pt>
                <c:pt idx="76">
                  <c:v>0</c:v>
                </c:pt>
                <c:pt idx="77">
                  <c:v>0</c:v>
                </c:pt>
                <c:pt idx="78">
                  <c:v>4444.4444444444443</c:v>
                </c:pt>
                <c:pt idx="79">
                  <c:v>7111.1111111111113</c:v>
                </c:pt>
                <c:pt idx="80">
                  <c:v>7111.1111111111113</c:v>
                </c:pt>
                <c:pt idx="81">
                  <c:v>7111.1111111111113</c:v>
                </c:pt>
                <c:pt idx="82">
                  <c:v>7111.1111111111113</c:v>
                </c:pt>
                <c:pt idx="83">
                  <c:v>0</c:v>
                </c:pt>
                <c:pt idx="84">
                  <c:v>0</c:v>
                </c:pt>
                <c:pt idx="85">
                  <c:v>6111.1111111111113</c:v>
                </c:pt>
                <c:pt idx="86">
                  <c:v>9777.7777777777774</c:v>
                </c:pt>
                <c:pt idx="87">
                  <c:v>9777.7777777777774</c:v>
                </c:pt>
                <c:pt idx="88">
                  <c:v>9777.7777777777774</c:v>
                </c:pt>
                <c:pt idx="89">
                  <c:v>9777.7777777777774</c:v>
                </c:pt>
                <c:pt idx="90">
                  <c:v>0</c:v>
                </c:pt>
                <c:pt idx="91">
                  <c:v>0</c:v>
                </c:pt>
                <c:pt idx="92">
                  <c:v>6111.1111111111113</c:v>
                </c:pt>
                <c:pt idx="93">
                  <c:v>9777.7777777777774</c:v>
                </c:pt>
                <c:pt idx="94">
                  <c:v>9777.7777777777774</c:v>
                </c:pt>
                <c:pt idx="95">
                  <c:v>9777.7777777777774</c:v>
                </c:pt>
                <c:pt idx="96">
                  <c:v>9777.7777777777774</c:v>
                </c:pt>
                <c:pt idx="97">
                  <c:v>0</c:v>
                </c:pt>
                <c:pt idx="98">
                  <c:v>0</c:v>
                </c:pt>
                <c:pt idx="99">
                  <c:v>6111.1111111111113</c:v>
                </c:pt>
                <c:pt idx="100">
                  <c:v>9777.7777777777774</c:v>
                </c:pt>
                <c:pt idx="101">
                  <c:v>9777.7777777777774</c:v>
                </c:pt>
                <c:pt idx="102">
                  <c:v>9777.7777777777774</c:v>
                </c:pt>
                <c:pt idx="103">
                  <c:v>9777.7777777777774</c:v>
                </c:pt>
                <c:pt idx="104">
                  <c:v>0</c:v>
                </c:pt>
                <c:pt idx="105">
                  <c:v>0</c:v>
                </c:pt>
                <c:pt idx="106">
                  <c:v>5833.333333333333</c:v>
                </c:pt>
                <c:pt idx="107">
                  <c:v>9333.3333333333339</c:v>
                </c:pt>
                <c:pt idx="108">
                  <c:v>9333.3333333333339</c:v>
                </c:pt>
                <c:pt idx="109">
                  <c:v>9333.3333333333339</c:v>
                </c:pt>
                <c:pt idx="110">
                  <c:v>9333.3333333333339</c:v>
                </c:pt>
                <c:pt idx="111">
                  <c:v>0</c:v>
                </c:pt>
                <c:pt idx="112">
                  <c:v>0</c:v>
                </c:pt>
                <c:pt idx="113">
                  <c:v>5555.5555555555557</c:v>
                </c:pt>
                <c:pt idx="114">
                  <c:v>8888.8888888888887</c:v>
                </c:pt>
                <c:pt idx="115">
                  <c:v>8888.8888888888887</c:v>
                </c:pt>
                <c:pt idx="116">
                  <c:v>8888.8888888888887</c:v>
                </c:pt>
                <c:pt idx="117">
                  <c:v>8888.8888888888887</c:v>
                </c:pt>
                <c:pt idx="118">
                  <c:v>0</c:v>
                </c:pt>
                <c:pt idx="119">
                  <c:v>0</c:v>
                </c:pt>
                <c:pt idx="120">
                  <c:v>5555.5555555555557</c:v>
                </c:pt>
                <c:pt idx="121">
                  <c:v>8888.8888888888887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6-4CB0-B779-E8D0CD534E4B}"/>
            </c:ext>
          </c:extLst>
        </c:ser>
        <c:ser>
          <c:idx val="1"/>
          <c:order val="2"/>
          <c:tx>
            <c:strRef>
              <c:f>'Récap trésorerie'!$B$18</c:f>
              <c:strCache>
                <c:ptCount val="1"/>
                <c:pt idx="0">
                  <c:v> - Apport en compte courant / compte OC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'Récap trésorerie'!$C$18:$DT$18</c:f>
              <c:numCache>
                <c:formatCode>_-* #\ ##0\ _€_-;\-* #\ ##0\ _€_-;_-* "-"??\ _€_-;_-@_-</c:formatCode>
                <c:ptCount val="122"/>
                <c:pt idx="5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16-4CB0-B779-E8D0CD534E4B}"/>
            </c:ext>
          </c:extLst>
        </c:ser>
        <c:ser>
          <c:idx val="2"/>
          <c:order val="3"/>
          <c:tx>
            <c:strRef>
              <c:f>'Récap trésorerie'!$B$20</c:f>
              <c:strCache>
                <c:ptCount val="1"/>
                <c:pt idx="0">
                  <c:v> - Emprunts + Aides BPI (demande à faire)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16-4CB0-B779-E8D0CD534E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'Récap trésorerie'!$C$20:$DT$20</c:f>
              <c:numCache>
                <c:formatCode>_-* #\ ##0\ _€_-;\-* #\ ##0\ _€_-;_-* "-"??\ _€_-;_-@_-</c:formatCode>
                <c:ptCount val="122"/>
                <c:pt idx="31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6-4CB0-B779-E8D0CD534E4B}"/>
            </c:ext>
          </c:extLst>
        </c:ser>
        <c:ser>
          <c:idx val="3"/>
          <c:order val="4"/>
          <c:tx>
            <c:strRef>
              <c:f>'Récap trésorerie'!$B$21</c:f>
              <c:strCache>
                <c:ptCount val="1"/>
                <c:pt idx="0">
                  <c:v> - Rbst activité partielle (demande à faire)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'Récap trésorerie'!$C$21:$DT$21</c:f>
              <c:numCache>
                <c:formatCode>_-* #\ ##0\ _€_-;\-* #\ ##0\ _€_-;_-* "-"??\ _€_-;_-@_-</c:formatCode>
                <c:ptCount val="122"/>
                <c:pt idx="33">
                  <c:v>12000</c:v>
                </c:pt>
                <c:pt idx="64">
                  <c:v>12000</c:v>
                </c:pt>
                <c:pt idx="95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16-4CB0-B779-E8D0CD53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050416"/>
        <c:axId val="464048776"/>
      </c:barChart>
      <c:lineChart>
        <c:grouping val="stacked"/>
        <c:varyColors val="0"/>
        <c:ser>
          <c:idx val="4"/>
          <c:order val="0"/>
          <c:tx>
            <c:v>Solde banque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trésorerie'!$C$34:$DT$34</c:f>
              <c:numCache>
                <c:formatCode>_-* #\ ##0\ _€_-;\-* #\ ##0\ _€_-;_-* "-"??\ _€_-;_-@_-</c:formatCode>
                <c:ptCount val="122"/>
                <c:pt idx="0">
                  <c:v>156000</c:v>
                </c:pt>
                <c:pt idx="1">
                  <c:v>153875.55555555556</c:v>
                </c:pt>
                <c:pt idx="2">
                  <c:v>162764.44444444444</c:v>
                </c:pt>
                <c:pt idx="3">
                  <c:v>171653.33333333331</c:v>
                </c:pt>
                <c:pt idx="4">
                  <c:v>153042.22222222219</c:v>
                </c:pt>
                <c:pt idx="5">
                  <c:v>161931.11111111107</c:v>
                </c:pt>
                <c:pt idx="6">
                  <c:v>161931.11111111107</c:v>
                </c:pt>
                <c:pt idx="7">
                  <c:v>161931.11111111107</c:v>
                </c:pt>
                <c:pt idx="8">
                  <c:v>163406.66666666663</c:v>
                </c:pt>
                <c:pt idx="9">
                  <c:v>172295.5555555555</c:v>
                </c:pt>
                <c:pt idx="10">
                  <c:v>181184.44444444438</c:v>
                </c:pt>
                <c:pt idx="11">
                  <c:v>141973.33333333326</c:v>
                </c:pt>
                <c:pt idx="12">
                  <c:v>150862.22222222213</c:v>
                </c:pt>
                <c:pt idx="13">
                  <c:v>150862.22222222213</c:v>
                </c:pt>
                <c:pt idx="14">
                  <c:v>150862.22222222213</c:v>
                </c:pt>
                <c:pt idx="15">
                  <c:v>152961.77777777769</c:v>
                </c:pt>
                <c:pt idx="16">
                  <c:v>154739.55555555547</c:v>
                </c:pt>
                <c:pt idx="17">
                  <c:v>156517.33333333326</c:v>
                </c:pt>
                <c:pt idx="18">
                  <c:v>135195.11111111104</c:v>
                </c:pt>
                <c:pt idx="19">
                  <c:v>136972.88888888882</c:v>
                </c:pt>
                <c:pt idx="20">
                  <c:v>136972.88888888882</c:v>
                </c:pt>
                <c:pt idx="21">
                  <c:v>136972.88888888882</c:v>
                </c:pt>
                <c:pt idx="22">
                  <c:v>119171.99999999993</c:v>
                </c:pt>
                <c:pt idx="23">
                  <c:v>120949.77777777771</c:v>
                </c:pt>
                <c:pt idx="24">
                  <c:v>122727.55555555549</c:v>
                </c:pt>
                <c:pt idx="25">
                  <c:v>101405.33333333327</c:v>
                </c:pt>
                <c:pt idx="26">
                  <c:v>41603.111111111051</c:v>
                </c:pt>
                <c:pt idx="27">
                  <c:v>41603.111111111051</c:v>
                </c:pt>
                <c:pt idx="28">
                  <c:v>41603.111111111051</c:v>
                </c:pt>
                <c:pt idx="29">
                  <c:v>39258.222222222161</c:v>
                </c:pt>
                <c:pt idx="30">
                  <c:v>41035.999999999942</c:v>
                </c:pt>
                <c:pt idx="31">
                  <c:v>117813.77777777772</c:v>
                </c:pt>
                <c:pt idx="32">
                  <c:v>94767.555555555504</c:v>
                </c:pt>
                <c:pt idx="33">
                  <c:v>108545.33333333328</c:v>
                </c:pt>
                <c:pt idx="34">
                  <c:v>108545.33333333328</c:v>
                </c:pt>
                <c:pt idx="35">
                  <c:v>108545.33333333328</c:v>
                </c:pt>
                <c:pt idx="36">
                  <c:v>106200.44444444439</c:v>
                </c:pt>
                <c:pt idx="37">
                  <c:v>105378.22222222218</c:v>
                </c:pt>
                <c:pt idx="38">
                  <c:v>107155.99999999996</c:v>
                </c:pt>
                <c:pt idx="39">
                  <c:v>87709.777777777737</c:v>
                </c:pt>
                <c:pt idx="40">
                  <c:v>89487.555555555518</c:v>
                </c:pt>
                <c:pt idx="41">
                  <c:v>89487.555555555518</c:v>
                </c:pt>
                <c:pt idx="42">
                  <c:v>89487.555555555518</c:v>
                </c:pt>
                <c:pt idx="43">
                  <c:v>89154.22222222219</c:v>
                </c:pt>
                <c:pt idx="44">
                  <c:v>63420.888888888861</c:v>
                </c:pt>
                <c:pt idx="45">
                  <c:v>66087.555555555533</c:v>
                </c:pt>
                <c:pt idx="46">
                  <c:v>48154.222222222204</c:v>
                </c:pt>
                <c:pt idx="47">
                  <c:v>50820.888888888869</c:v>
                </c:pt>
                <c:pt idx="48">
                  <c:v>50820.888888888869</c:v>
                </c:pt>
                <c:pt idx="49">
                  <c:v>50820.888888888869</c:v>
                </c:pt>
                <c:pt idx="50">
                  <c:v>60487.555555555533</c:v>
                </c:pt>
                <c:pt idx="51">
                  <c:v>63154.222222222197</c:v>
                </c:pt>
                <c:pt idx="52">
                  <c:v>65820.888888888861</c:v>
                </c:pt>
                <c:pt idx="53">
                  <c:v>44387.555555555533</c:v>
                </c:pt>
                <c:pt idx="54">
                  <c:v>47054.222222222197</c:v>
                </c:pt>
                <c:pt idx="55">
                  <c:v>47054.222222222197</c:v>
                </c:pt>
                <c:pt idx="56">
                  <c:v>47054.222222222197</c:v>
                </c:pt>
                <c:pt idx="57">
                  <c:v>44831.999999999978</c:v>
                </c:pt>
                <c:pt idx="58">
                  <c:v>49276.444444444423</c:v>
                </c:pt>
                <c:pt idx="59">
                  <c:v>12120.888888888869</c:v>
                </c:pt>
                <c:pt idx="60">
                  <c:v>8465.3333333333139</c:v>
                </c:pt>
                <c:pt idx="61">
                  <c:v>12909.777777777759</c:v>
                </c:pt>
                <c:pt idx="62">
                  <c:v>12909.777777777759</c:v>
                </c:pt>
                <c:pt idx="63">
                  <c:v>12909.777777777759</c:v>
                </c:pt>
                <c:pt idx="64">
                  <c:v>23963.555555555537</c:v>
                </c:pt>
                <c:pt idx="65">
                  <c:v>28407.999999999982</c:v>
                </c:pt>
                <c:pt idx="66">
                  <c:v>32852.444444444423</c:v>
                </c:pt>
                <c:pt idx="67">
                  <c:v>29196.888888888869</c:v>
                </c:pt>
                <c:pt idx="68">
                  <c:v>33641.333333333314</c:v>
                </c:pt>
                <c:pt idx="69">
                  <c:v>33641.333333333314</c:v>
                </c:pt>
                <c:pt idx="70">
                  <c:v>33641.333333333314</c:v>
                </c:pt>
                <c:pt idx="71">
                  <c:v>34739.555555555533</c:v>
                </c:pt>
                <c:pt idx="72">
                  <c:v>40695.111111111088</c:v>
                </c:pt>
                <c:pt idx="73">
                  <c:v>46650.666666666642</c:v>
                </c:pt>
                <c:pt idx="74">
                  <c:v>29506.222222222197</c:v>
                </c:pt>
                <c:pt idx="75">
                  <c:v>35461.777777777752</c:v>
                </c:pt>
                <c:pt idx="76">
                  <c:v>35461.777777777752</c:v>
                </c:pt>
                <c:pt idx="77">
                  <c:v>35461.777777777752</c:v>
                </c:pt>
                <c:pt idx="78">
                  <c:v>37906.222222222197</c:v>
                </c:pt>
                <c:pt idx="79">
                  <c:v>45017.333333333307</c:v>
                </c:pt>
                <c:pt idx="80">
                  <c:v>52128.444444444416</c:v>
                </c:pt>
                <c:pt idx="81">
                  <c:v>51139.555555555526</c:v>
                </c:pt>
                <c:pt idx="82">
                  <c:v>58250.666666666635</c:v>
                </c:pt>
                <c:pt idx="83">
                  <c:v>58250.666666666635</c:v>
                </c:pt>
                <c:pt idx="84">
                  <c:v>58250.666666666635</c:v>
                </c:pt>
                <c:pt idx="85">
                  <c:v>59361.777777777745</c:v>
                </c:pt>
                <c:pt idx="86">
                  <c:v>69139.555555555518</c:v>
                </c:pt>
                <c:pt idx="87">
                  <c:v>78917.333333333299</c:v>
                </c:pt>
                <c:pt idx="88">
                  <c:v>80595.11111111108</c:v>
                </c:pt>
                <c:pt idx="89">
                  <c:v>50852.888888888861</c:v>
                </c:pt>
                <c:pt idx="90">
                  <c:v>50852.888888888861</c:v>
                </c:pt>
                <c:pt idx="91">
                  <c:v>50852.888888888861</c:v>
                </c:pt>
                <c:pt idx="92">
                  <c:v>54963.999999999971</c:v>
                </c:pt>
                <c:pt idx="93">
                  <c:v>64741.777777777752</c:v>
                </c:pt>
                <c:pt idx="94">
                  <c:v>74519.555555555533</c:v>
                </c:pt>
                <c:pt idx="95">
                  <c:v>85885.333333333314</c:v>
                </c:pt>
                <c:pt idx="96">
                  <c:v>95663.111111111095</c:v>
                </c:pt>
                <c:pt idx="97">
                  <c:v>95663.111111111095</c:v>
                </c:pt>
                <c:pt idx="98">
                  <c:v>95663.111111111095</c:v>
                </c:pt>
                <c:pt idx="99">
                  <c:v>98862.222222222204</c:v>
                </c:pt>
                <c:pt idx="100">
                  <c:v>108639.99999999999</c:v>
                </c:pt>
                <c:pt idx="101">
                  <c:v>118417.77777777777</c:v>
                </c:pt>
                <c:pt idx="102">
                  <c:v>118595.55555555555</c:v>
                </c:pt>
                <c:pt idx="103">
                  <c:v>112749.33333333333</c:v>
                </c:pt>
                <c:pt idx="104">
                  <c:v>112749.33333333333</c:v>
                </c:pt>
                <c:pt idx="105">
                  <c:v>112749.33333333333</c:v>
                </c:pt>
                <c:pt idx="106">
                  <c:v>116582.66666666666</c:v>
                </c:pt>
                <c:pt idx="107">
                  <c:v>125915.99999999999</c:v>
                </c:pt>
                <c:pt idx="108">
                  <c:v>135249.33333333331</c:v>
                </c:pt>
                <c:pt idx="109">
                  <c:v>134982.66666666666</c:v>
                </c:pt>
                <c:pt idx="110">
                  <c:v>144316</c:v>
                </c:pt>
                <c:pt idx="111">
                  <c:v>144316</c:v>
                </c:pt>
                <c:pt idx="112">
                  <c:v>144316</c:v>
                </c:pt>
                <c:pt idx="113">
                  <c:v>147871.55555555556</c:v>
                </c:pt>
                <c:pt idx="114">
                  <c:v>152760.44444444444</c:v>
                </c:pt>
                <c:pt idx="115">
                  <c:v>161649.33333333331</c:v>
                </c:pt>
                <c:pt idx="116">
                  <c:v>160938.22222222219</c:v>
                </c:pt>
                <c:pt idx="117">
                  <c:v>92307.11111111108</c:v>
                </c:pt>
                <c:pt idx="118">
                  <c:v>92307.11111111108</c:v>
                </c:pt>
                <c:pt idx="119">
                  <c:v>92307.11111111108</c:v>
                </c:pt>
                <c:pt idx="120">
                  <c:v>95862.666666666642</c:v>
                </c:pt>
                <c:pt idx="121">
                  <c:v>104751.55555555553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92-4261-998B-B28825418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83503"/>
        <c:axId val="202256559"/>
      </c:lineChart>
      <c:catAx>
        <c:axId val="46405041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48776"/>
        <c:crosses val="autoZero"/>
        <c:auto val="1"/>
        <c:lblAlgn val="ctr"/>
        <c:lblOffset val="100"/>
        <c:noMultiLvlLbl val="1"/>
      </c:catAx>
      <c:valAx>
        <c:axId val="4640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50416"/>
        <c:crosses val="autoZero"/>
        <c:crossBetween val="between"/>
      </c:valAx>
      <c:valAx>
        <c:axId val="202256559"/>
        <c:scaling>
          <c:orientation val="minMax"/>
          <c:max val="2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483503"/>
        <c:crosses val="max"/>
        <c:crossBetween val="between"/>
        <c:majorUnit val="20000"/>
        <c:minorUnit val="4000"/>
      </c:valAx>
      <c:dateAx>
        <c:axId val="595483503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20225655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696907327416166E-2"/>
          <c:y val="0.11811676632935773"/>
          <c:w val="0.91562085184236552"/>
          <c:h val="7.2642413488816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</a:t>
            </a:r>
            <a:r>
              <a:rPr lang="en-US" baseline="0"/>
              <a:t> des décaissements - 3 mois (solde banque - axe de droite)</a:t>
            </a:r>
            <a:endParaRPr lang="en-US"/>
          </a:p>
        </c:rich>
      </c:tx>
      <c:layout>
        <c:manualLayout>
          <c:xMode val="edge"/>
          <c:yMode val="edge"/>
          <c:x val="2.8265574767044981E-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0681596873693472E-2"/>
          <c:y val="0.13275416594158126"/>
          <c:w val="0.95499256454631543"/>
          <c:h val="0.74089510073036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'Récap trésorerie'!$B$25</c:f>
              <c:strCache>
                <c:ptCount val="1"/>
                <c:pt idx="0">
                  <c:v> - Fournisseurs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trésorerie'!$C$25:$DT$25</c:f>
              <c:numCache>
                <c:formatCode>_-* #\ ##0\ _€_-;\-* #\ ##0\ _€_-;_-* "-"??\ _€_-;_-@_-</c:formatCode>
                <c:ptCount val="122"/>
                <c:pt idx="0">
                  <c:v>0</c:v>
                </c:pt>
                <c:pt idx="1">
                  <c:v>6868</c:v>
                </c:pt>
                <c:pt idx="2">
                  <c:v>0</c:v>
                </c:pt>
                <c:pt idx="3">
                  <c:v>0</c:v>
                </c:pt>
                <c:pt idx="4">
                  <c:v>23100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3456</c:v>
                </c:pt>
                <c:pt idx="9">
                  <c:v>0</c:v>
                </c:pt>
                <c:pt idx="10">
                  <c:v>0</c:v>
                </c:pt>
                <c:pt idx="11">
                  <c:v>48100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3456</c:v>
                </c:pt>
                <c:pt idx="16">
                  <c:v>0</c:v>
                </c:pt>
                <c:pt idx="17">
                  <c:v>0</c:v>
                </c:pt>
                <c:pt idx="18">
                  <c:v>23100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3456</c:v>
                </c:pt>
                <c:pt idx="23">
                  <c:v>0</c:v>
                </c:pt>
                <c:pt idx="24">
                  <c:v>0</c:v>
                </c:pt>
                <c:pt idx="25">
                  <c:v>23100</c:v>
                </c:pt>
                <c:pt idx="26">
                  <c:v>3000</c:v>
                </c:pt>
                <c:pt idx="27">
                  <c:v>0</c:v>
                </c:pt>
                <c:pt idx="28">
                  <c:v>0</c:v>
                </c:pt>
                <c:pt idx="29">
                  <c:v>3456</c:v>
                </c:pt>
                <c:pt idx="30">
                  <c:v>0</c:v>
                </c:pt>
                <c:pt idx="31">
                  <c:v>0</c:v>
                </c:pt>
                <c:pt idx="32">
                  <c:v>24012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3456</c:v>
                </c:pt>
                <c:pt idx="37">
                  <c:v>0</c:v>
                </c:pt>
                <c:pt idx="38">
                  <c:v>0</c:v>
                </c:pt>
                <c:pt idx="39">
                  <c:v>20600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2000</c:v>
                </c:pt>
                <c:pt idx="44">
                  <c:v>25000</c:v>
                </c:pt>
                <c:pt idx="45">
                  <c:v>0</c:v>
                </c:pt>
                <c:pt idx="46">
                  <c:v>20600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2000</c:v>
                </c:pt>
                <c:pt idx="51">
                  <c:v>0</c:v>
                </c:pt>
                <c:pt idx="52">
                  <c:v>0</c:v>
                </c:pt>
                <c:pt idx="53">
                  <c:v>17100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5000</c:v>
                </c:pt>
                <c:pt idx="58">
                  <c:v>0</c:v>
                </c:pt>
                <c:pt idx="59">
                  <c:v>0</c:v>
                </c:pt>
                <c:pt idx="60">
                  <c:v>8100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2912</c:v>
                </c:pt>
                <c:pt idx="65">
                  <c:v>0</c:v>
                </c:pt>
                <c:pt idx="66">
                  <c:v>0</c:v>
                </c:pt>
                <c:pt idx="67">
                  <c:v>8100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2000</c:v>
                </c:pt>
                <c:pt idx="72">
                  <c:v>0</c:v>
                </c:pt>
                <c:pt idx="73">
                  <c:v>0</c:v>
                </c:pt>
                <c:pt idx="74">
                  <c:v>23100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2000</c:v>
                </c:pt>
                <c:pt idx="79">
                  <c:v>0</c:v>
                </c:pt>
                <c:pt idx="80">
                  <c:v>0</c:v>
                </c:pt>
                <c:pt idx="81">
                  <c:v>8100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2000</c:v>
                </c:pt>
                <c:pt idx="86">
                  <c:v>0</c:v>
                </c:pt>
                <c:pt idx="87">
                  <c:v>0</c:v>
                </c:pt>
                <c:pt idx="88">
                  <c:v>8100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2000</c:v>
                </c:pt>
                <c:pt idx="93">
                  <c:v>0</c:v>
                </c:pt>
                <c:pt idx="94">
                  <c:v>0</c:v>
                </c:pt>
                <c:pt idx="95">
                  <c:v>9600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2912</c:v>
                </c:pt>
                <c:pt idx="100">
                  <c:v>0</c:v>
                </c:pt>
                <c:pt idx="101">
                  <c:v>0</c:v>
                </c:pt>
                <c:pt idx="102">
                  <c:v>9600</c:v>
                </c:pt>
                <c:pt idx="103">
                  <c:v>15000</c:v>
                </c:pt>
                <c:pt idx="104">
                  <c:v>0</c:v>
                </c:pt>
                <c:pt idx="105">
                  <c:v>0</c:v>
                </c:pt>
                <c:pt idx="106">
                  <c:v>2000</c:v>
                </c:pt>
                <c:pt idx="107">
                  <c:v>0</c:v>
                </c:pt>
                <c:pt idx="108">
                  <c:v>0</c:v>
                </c:pt>
                <c:pt idx="109">
                  <c:v>9600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2000</c:v>
                </c:pt>
                <c:pt idx="114">
                  <c:v>0</c:v>
                </c:pt>
                <c:pt idx="115">
                  <c:v>0</c:v>
                </c:pt>
                <c:pt idx="116">
                  <c:v>9600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2000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A-4CF7-B97D-ADF935CEE5E0}"/>
            </c:ext>
          </c:extLst>
        </c:ser>
        <c:ser>
          <c:idx val="1"/>
          <c:order val="1"/>
          <c:tx>
            <c:strRef>
              <c:f>'Récap trésorerie'!$B$26</c:f>
              <c:strCache>
                <c:ptCount val="1"/>
                <c:pt idx="0">
                  <c:v> - Crédits baux et locations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trésorerie'!$C$26:$DT$26</c:f>
              <c:numCache>
                <c:formatCode>_-* #\ ##0\ _€_-;\-* #\ ##0\ _€_-;_-* "-"??\ _€_-;_-@_-</c:formatCode>
                <c:ptCount val="122"/>
                <c:pt idx="0">
                  <c:v>0</c:v>
                </c:pt>
                <c:pt idx="1">
                  <c:v>812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624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812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624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812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624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A-4CF7-B97D-ADF935CEE5E0}"/>
            </c:ext>
          </c:extLst>
        </c:ser>
        <c:ser>
          <c:idx val="2"/>
          <c:order val="2"/>
          <c:tx>
            <c:strRef>
              <c:f>'Récap trésorerie'!$B$27</c:f>
              <c:strCache>
                <c:ptCount val="1"/>
                <c:pt idx="0">
                  <c:v> - Charges de personnels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trésorerie'!$C$27:$DT$27</c:f>
              <c:numCache>
                <c:formatCode>_-* #\ ##0\ _€_-;\-* #\ ##0\ _€_-;_-* "-"??\ _€_-;_-@_-</c:formatCode>
                <c:ptCount val="1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58580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2600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3400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41600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39520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77520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A-4CF7-B97D-ADF935CEE5E0}"/>
            </c:ext>
          </c:extLst>
        </c:ser>
        <c:ser>
          <c:idx val="3"/>
          <c:order val="3"/>
          <c:tx>
            <c:strRef>
              <c:f>'Récap trésorerie'!$B$28</c:f>
              <c:strCache>
                <c:ptCount val="1"/>
                <c:pt idx="0">
                  <c:v> - Impôts et 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trésorerie'!$C$28:$DT$28</c:f>
              <c:numCache>
                <c:formatCode>_-* #\ ##0\ _€_-;\-* #\ ##0\ _€_-;_-* "-"??\ _€_-;_-@_-</c:formatCode>
                <c:ptCount val="1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15456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7000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3000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4000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0A-4CF7-B97D-ADF935CE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050416"/>
        <c:axId val="464048776"/>
      </c:barChart>
      <c:lineChart>
        <c:grouping val="stacked"/>
        <c:varyColors val="0"/>
        <c:ser>
          <c:idx val="4"/>
          <c:order val="4"/>
          <c:tx>
            <c:v>Solde banque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'Récap trésorerie'!$C$6:$DT$6</c:f>
              <c:numCache>
                <c:formatCode>d/m;@</c:formatCode>
                <c:ptCount val="12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</c:numCache>
            </c:numRef>
          </c:cat>
          <c:val>
            <c:numRef>
              <c:f>'Récap trésorerie'!$C$34:$DT$34</c:f>
              <c:numCache>
                <c:formatCode>_-* #\ ##0\ _€_-;\-* #\ ##0\ _€_-;_-* "-"??\ _€_-;_-@_-</c:formatCode>
                <c:ptCount val="122"/>
                <c:pt idx="0">
                  <c:v>156000</c:v>
                </c:pt>
                <c:pt idx="1">
                  <c:v>153875.55555555556</c:v>
                </c:pt>
                <c:pt idx="2">
                  <c:v>162764.44444444444</c:v>
                </c:pt>
                <c:pt idx="3">
                  <c:v>171653.33333333331</c:v>
                </c:pt>
                <c:pt idx="4">
                  <c:v>153042.22222222219</c:v>
                </c:pt>
                <c:pt idx="5">
                  <c:v>161931.11111111107</c:v>
                </c:pt>
                <c:pt idx="6">
                  <c:v>161931.11111111107</c:v>
                </c:pt>
                <c:pt idx="7">
                  <c:v>161931.11111111107</c:v>
                </c:pt>
                <c:pt idx="8">
                  <c:v>163406.66666666663</c:v>
                </c:pt>
                <c:pt idx="9">
                  <c:v>172295.5555555555</c:v>
                </c:pt>
                <c:pt idx="10">
                  <c:v>181184.44444444438</c:v>
                </c:pt>
                <c:pt idx="11">
                  <c:v>141973.33333333326</c:v>
                </c:pt>
                <c:pt idx="12">
                  <c:v>150862.22222222213</c:v>
                </c:pt>
                <c:pt idx="13">
                  <c:v>150862.22222222213</c:v>
                </c:pt>
                <c:pt idx="14">
                  <c:v>150862.22222222213</c:v>
                </c:pt>
                <c:pt idx="15">
                  <c:v>152961.77777777769</c:v>
                </c:pt>
                <c:pt idx="16">
                  <c:v>154739.55555555547</c:v>
                </c:pt>
                <c:pt idx="17">
                  <c:v>156517.33333333326</c:v>
                </c:pt>
                <c:pt idx="18">
                  <c:v>135195.11111111104</c:v>
                </c:pt>
                <c:pt idx="19">
                  <c:v>136972.88888888882</c:v>
                </c:pt>
                <c:pt idx="20">
                  <c:v>136972.88888888882</c:v>
                </c:pt>
                <c:pt idx="21">
                  <c:v>136972.88888888882</c:v>
                </c:pt>
                <c:pt idx="22">
                  <c:v>119171.99999999993</c:v>
                </c:pt>
                <c:pt idx="23">
                  <c:v>120949.77777777771</c:v>
                </c:pt>
                <c:pt idx="24">
                  <c:v>122727.55555555549</c:v>
                </c:pt>
                <c:pt idx="25">
                  <c:v>101405.33333333327</c:v>
                </c:pt>
                <c:pt idx="26">
                  <c:v>41603.111111111051</c:v>
                </c:pt>
                <c:pt idx="27">
                  <c:v>41603.111111111051</c:v>
                </c:pt>
                <c:pt idx="28">
                  <c:v>41603.111111111051</c:v>
                </c:pt>
                <c:pt idx="29">
                  <c:v>39258.222222222161</c:v>
                </c:pt>
                <c:pt idx="30">
                  <c:v>41035.999999999942</c:v>
                </c:pt>
                <c:pt idx="31">
                  <c:v>117813.77777777772</c:v>
                </c:pt>
                <c:pt idx="32">
                  <c:v>94767.555555555504</c:v>
                </c:pt>
                <c:pt idx="33">
                  <c:v>108545.33333333328</c:v>
                </c:pt>
                <c:pt idx="34">
                  <c:v>108545.33333333328</c:v>
                </c:pt>
                <c:pt idx="35">
                  <c:v>108545.33333333328</c:v>
                </c:pt>
                <c:pt idx="36">
                  <c:v>106200.44444444439</c:v>
                </c:pt>
                <c:pt idx="37">
                  <c:v>105378.22222222218</c:v>
                </c:pt>
                <c:pt idx="38">
                  <c:v>107155.99999999996</c:v>
                </c:pt>
                <c:pt idx="39">
                  <c:v>87709.777777777737</c:v>
                </c:pt>
                <c:pt idx="40">
                  <c:v>89487.555555555518</c:v>
                </c:pt>
                <c:pt idx="41">
                  <c:v>89487.555555555518</c:v>
                </c:pt>
                <c:pt idx="42">
                  <c:v>89487.555555555518</c:v>
                </c:pt>
                <c:pt idx="43">
                  <c:v>89154.22222222219</c:v>
                </c:pt>
                <c:pt idx="44">
                  <c:v>63420.888888888861</c:v>
                </c:pt>
                <c:pt idx="45">
                  <c:v>66087.555555555533</c:v>
                </c:pt>
                <c:pt idx="46">
                  <c:v>48154.222222222204</c:v>
                </c:pt>
                <c:pt idx="47">
                  <c:v>50820.888888888869</c:v>
                </c:pt>
                <c:pt idx="48">
                  <c:v>50820.888888888869</c:v>
                </c:pt>
                <c:pt idx="49">
                  <c:v>50820.888888888869</c:v>
                </c:pt>
                <c:pt idx="50">
                  <c:v>60487.555555555533</c:v>
                </c:pt>
                <c:pt idx="51">
                  <c:v>63154.222222222197</c:v>
                </c:pt>
                <c:pt idx="52">
                  <c:v>65820.888888888861</c:v>
                </c:pt>
                <c:pt idx="53">
                  <c:v>44387.555555555533</c:v>
                </c:pt>
                <c:pt idx="54">
                  <c:v>47054.222222222197</c:v>
                </c:pt>
                <c:pt idx="55">
                  <c:v>47054.222222222197</c:v>
                </c:pt>
                <c:pt idx="56">
                  <c:v>47054.222222222197</c:v>
                </c:pt>
                <c:pt idx="57">
                  <c:v>44831.999999999978</c:v>
                </c:pt>
                <c:pt idx="58">
                  <c:v>49276.444444444423</c:v>
                </c:pt>
                <c:pt idx="59">
                  <c:v>12120.888888888869</c:v>
                </c:pt>
                <c:pt idx="60">
                  <c:v>8465.3333333333139</c:v>
                </c:pt>
                <c:pt idx="61">
                  <c:v>12909.777777777759</c:v>
                </c:pt>
                <c:pt idx="62">
                  <c:v>12909.777777777759</c:v>
                </c:pt>
                <c:pt idx="63">
                  <c:v>12909.777777777759</c:v>
                </c:pt>
                <c:pt idx="64">
                  <c:v>23963.555555555537</c:v>
                </c:pt>
                <c:pt idx="65">
                  <c:v>28407.999999999982</c:v>
                </c:pt>
                <c:pt idx="66">
                  <c:v>32852.444444444423</c:v>
                </c:pt>
                <c:pt idx="67">
                  <c:v>29196.888888888869</c:v>
                </c:pt>
                <c:pt idx="68">
                  <c:v>33641.333333333314</c:v>
                </c:pt>
                <c:pt idx="69">
                  <c:v>33641.333333333314</c:v>
                </c:pt>
                <c:pt idx="70">
                  <c:v>33641.333333333314</c:v>
                </c:pt>
                <c:pt idx="71">
                  <c:v>34739.555555555533</c:v>
                </c:pt>
                <c:pt idx="72">
                  <c:v>40695.111111111088</c:v>
                </c:pt>
                <c:pt idx="73">
                  <c:v>46650.666666666642</c:v>
                </c:pt>
                <c:pt idx="74">
                  <c:v>29506.222222222197</c:v>
                </c:pt>
                <c:pt idx="75">
                  <c:v>35461.777777777752</c:v>
                </c:pt>
                <c:pt idx="76">
                  <c:v>35461.777777777752</c:v>
                </c:pt>
                <c:pt idx="77">
                  <c:v>35461.777777777752</c:v>
                </c:pt>
                <c:pt idx="78">
                  <c:v>37906.222222222197</c:v>
                </c:pt>
                <c:pt idx="79">
                  <c:v>45017.333333333307</c:v>
                </c:pt>
                <c:pt idx="80">
                  <c:v>52128.444444444416</c:v>
                </c:pt>
                <c:pt idx="81">
                  <c:v>51139.555555555526</c:v>
                </c:pt>
                <c:pt idx="82">
                  <c:v>58250.666666666635</c:v>
                </c:pt>
                <c:pt idx="83">
                  <c:v>58250.666666666635</c:v>
                </c:pt>
                <c:pt idx="84">
                  <c:v>58250.666666666635</c:v>
                </c:pt>
                <c:pt idx="85">
                  <c:v>59361.777777777745</c:v>
                </c:pt>
                <c:pt idx="86">
                  <c:v>69139.555555555518</c:v>
                </c:pt>
                <c:pt idx="87">
                  <c:v>78917.333333333299</c:v>
                </c:pt>
                <c:pt idx="88">
                  <c:v>80595.11111111108</c:v>
                </c:pt>
                <c:pt idx="89">
                  <c:v>50852.888888888861</c:v>
                </c:pt>
                <c:pt idx="90">
                  <c:v>50852.888888888861</c:v>
                </c:pt>
                <c:pt idx="91">
                  <c:v>50852.888888888861</c:v>
                </c:pt>
                <c:pt idx="92">
                  <c:v>54963.999999999971</c:v>
                </c:pt>
                <c:pt idx="93">
                  <c:v>64741.777777777752</c:v>
                </c:pt>
                <c:pt idx="94">
                  <c:v>74519.555555555533</c:v>
                </c:pt>
                <c:pt idx="95">
                  <c:v>85885.333333333314</c:v>
                </c:pt>
                <c:pt idx="96">
                  <c:v>95663.111111111095</c:v>
                </c:pt>
                <c:pt idx="97">
                  <c:v>95663.111111111095</c:v>
                </c:pt>
                <c:pt idx="98">
                  <c:v>95663.111111111095</c:v>
                </c:pt>
                <c:pt idx="99">
                  <c:v>98862.222222222204</c:v>
                </c:pt>
                <c:pt idx="100">
                  <c:v>108639.99999999999</c:v>
                </c:pt>
                <c:pt idx="101">
                  <c:v>118417.77777777777</c:v>
                </c:pt>
                <c:pt idx="102">
                  <c:v>118595.55555555555</c:v>
                </c:pt>
                <c:pt idx="103">
                  <c:v>112749.33333333333</c:v>
                </c:pt>
                <c:pt idx="104">
                  <c:v>112749.33333333333</c:v>
                </c:pt>
                <c:pt idx="105">
                  <c:v>112749.33333333333</c:v>
                </c:pt>
                <c:pt idx="106">
                  <c:v>116582.66666666666</c:v>
                </c:pt>
                <c:pt idx="107">
                  <c:v>125915.99999999999</c:v>
                </c:pt>
                <c:pt idx="108">
                  <c:v>135249.33333333331</c:v>
                </c:pt>
                <c:pt idx="109">
                  <c:v>134982.66666666666</c:v>
                </c:pt>
                <c:pt idx="110">
                  <c:v>144316</c:v>
                </c:pt>
                <c:pt idx="111">
                  <c:v>144316</c:v>
                </c:pt>
                <c:pt idx="112">
                  <c:v>144316</c:v>
                </c:pt>
                <c:pt idx="113">
                  <c:v>147871.55555555556</c:v>
                </c:pt>
                <c:pt idx="114">
                  <c:v>152760.44444444444</c:v>
                </c:pt>
                <c:pt idx="115">
                  <c:v>161649.33333333331</c:v>
                </c:pt>
                <c:pt idx="116">
                  <c:v>160938.22222222219</c:v>
                </c:pt>
                <c:pt idx="117">
                  <c:v>92307.11111111108</c:v>
                </c:pt>
                <c:pt idx="118">
                  <c:v>92307.11111111108</c:v>
                </c:pt>
                <c:pt idx="119">
                  <c:v>92307.11111111108</c:v>
                </c:pt>
                <c:pt idx="120">
                  <c:v>95862.666666666642</c:v>
                </c:pt>
                <c:pt idx="121">
                  <c:v>104751.55555555553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0A-4CF7-B97D-ADF935CE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32463"/>
        <c:axId val="373282671"/>
      </c:lineChart>
      <c:dateAx>
        <c:axId val="46405041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48776"/>
        <c:crosses val="autoZero"/>
        <c:auto val="1"/>
        <c:lblOffset val="100"/>
        <c:baseTimeUnit val="days"/>
      </c:dateAx>
      <c:valAx>
        <c:axId val="4640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50416"/>
        <c:crosses val="autoZero"/>
        <c:crossBetween val="between"/>
      </c:valAx>
      <c:valAx>
        <c:axId val="373282671"/>
        <c:scaling>
          <c:orientation val="minMax"/>
          <c:max val="200000"/>
          <c:min val="-50000"/>
        </c:scaling>
        <c:delete val="0"/>
        <c:axPos val="r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alpha val="91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0632463"/>
        <c:crosses val="max"/>
        <c:crossBetween val="between"/>
        <c:majorUnit val="50000"/>
        <c:minorUnit val="10000"/>
      </c:valAx>
      <c:dateAx>
        <c:axId val="480632463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37328267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696907327416166E-2"/>
          <c:y val="0.11811676632935773"/>
          <c:w val="0.91562085184236552"/>
          <c:h val="7.2642413488816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Ecoulement des dettes reportées</a:t>
            </a:r>
          </a:p>
        </c:rich>
      </c:tx>
      <c:layout>
        <c:manualLayout>
          <c:xMode val="edge"/>
          <c:yMode val="edge"/>
          <c:x val="2.5142965535690865E-3"/>
          <c:y val="6.02196261925975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721939886490274E-2"/>
          <c:y val="0.11167729677417214"/>
          <c:w val="0.96090871009714651"/>
          <c:h val="0.8184731527155495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'Liste dettes non positionnées'!$B$63</c:f>
              <c:strCache>
                <c:ptCount val="1"/>
                <c:pt idx="0">
                  <c:v>Impôts et taxes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'Liste dettes non positionnées'!$D$3:$M$3</c:f>
              <c:strCache>
                <c:ptCount val="10"/>
                <c:pt idx="0">
                  <c:v>Mars</c:v>
                </c:pt>
                <c:pt idx="1">
                  <c:v>Avril </c:v>
                </c:pt>
                <c:pt idx="2">
                  <c:v>Mai </c:v>
                </c:pt>
                <c:pt idx="3">
                  <c:v>Juin</c:v>
                </c:pt>
                <c:pt idx="4">
                  <c:v>Juillet</c:v>
                </c:pt>
                <c:pt idx="5">
                  <c:v>Août</c:v>
                </c:pt>
                <c:pt idx="6">
                  <c:v>Septembre</c:v>
                </c:pt>
                <c:pt idx="7">
                  <c:v>Octobre</c:v>
                </c:pt>
                <c:pt idx="8">
                  <c:v>Novembre</c:v>
                </c:pt>
                <c:pt idx="9">
                  <c:v>Décembre</c:v>
                </c:pt>
              </c:strCache>
            </c:strRef>
          </c:cat>
          <c:val>
            <c:numRef>
              <c:f>'Liste dettes non positionnées'!$D$63:$M$63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1900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A-4C9C-ACA6-103FFDDB0A6C}"/>
            </c:ext>
          </c:extLst>
        </c:ser>
        <c:ser>
          <c:idx val="2"/>
          <c:order val="1"/>
          <c:tx>
            <c:strRef>
              <c:f>'Liste dettes non positionnées'!$B$59</c:f>
              <c:strCache>
                <c:ptCount val="1"/>
                <c:pt idx="0">
                  <c:v>Cotisations sociales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'Liste dettes non positionnées'!$D$3:$M$3</c:f>
              <c:strCache>
                <c:ptCount val="10"/>
                <c:pt idx="0">
                  <c:v>Mars</c:v>
                </c:pt>
                <c:pt idx="1">
                  <c:v>Avril </c:v>
                </c:pt>
                <c:pt idx="2">
                  <c:v>Mai </c:v>
                </c:pt>
                <c:pt idx="3">
                  <c:v>Juin</c:v>
                </c:pt>
                <c:pt idx="4">
                  <c:v>Juillet</c:v>
                </c:pt>
                <c:pt idx="5">
                  <c:v>Août</c:v>
                </c:pt>
                <c:pt idx="6">
                  <c:v>Septembre</c:v>
                </c:pt>
                <c:pt idx="7">
                  <c:v>Octobre</c:v>
                </c:pt>
                <c:pt idx="8">
                  <c:v>Novembre</c:v>
                </c:pt>
                <c:pt idx="9">
                  <c:v>Décembre</c:v>
                </c:pt>
              </c:strCache>
            </c:strRef>
          </c:cat>
          <c:val>
            <c:numRef>
              <c:f>'Liste dettes non positionnées'!$D$59:$M$59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17333.333333333332</c:v>
                </c:pt>
                <c:pt idx="4">
                  <c:v>30666.666666666668</c:v>
                </c:pt>
                <c:pt idx="5">
                  <c:v>43333.333333333328</c:v>
                </c:pt>
                <c:pt idx="6">
                  <c:v>26000</c:v>
                </c:pt>
                <c:pt idx="7">
                  <c:v>12666.666666666668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A-4C9C-ACA6-103FFDDB0A6C}"/>
            </c:ext>
          </c:extLst>
        </c:ser>
        <c:ser>
          <c:idx val="0"/>
          <c:order val="2"/>
          <c:tx>
            <c:strRef>
              <c:f>'Liste dettes non positionnées'!$B$47</c:f>
              <c:strCache>
                <c:ptCount val="1"/>
                <c:pt idx="0">
                  <c:v>Crédit-bail et 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'Liste dettes non positionnées'!$D$3:$M$3</c:f>
              <c:strCache>
                <c:ptCount val="10"/>
                <c:pt idx="0">
                  <c:v>Mars</c:v>
                </c:pt>
                <c:pt idx="1">
                  <c:v>Avril </c:v>
                </c:pt>
                <c:pt idx="2">
                  <c:v>Mai </c:v>
                </c:pt>
                <c:pt idx="3">
                  <c:v>Juin</c:v>
                </c:pt>
                <c:pt idx="4">
                  <c:v>Juillet</c:v>
                </c:pt>
                <c:pt idx="5">
                  <c:v>Août</c:v>
                </c:pt>
                <c:pt idx="6">
                  <c:v>Septembre</c:v>
                </c:pt>
                <c:pt idx="7">
                  <c:v>Octobre</c:v>
                </c:pt>
                <c:pt idx="8">
                  <c:v>Novembre</c:v>
                </c:pt>
                <c:pt idx="9">
                  <c:v>Décembre</c:v>
                </c:pt>
              </c:strCache>
            </c:strRef>
          </c:cat>
          <c:val>
            <c:numRef>
              <c:f>'Liste dettes non positionnées'!$D$47:$M$47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A-4C9C-ACA6-103FFDDB0A6C}"/>
            </c:ext>
          </c:extLst>
        </c:ser>
        <c:ser>
          <c:idx val="1"/>
          <c:order val="3"/>
          <c:tx>
            <c:strRef>
              <c:f>'Liste dettes non positionnées'!$B$39</c:f>
              <c:strCache>
                <c:ptCount val="1"/>
                <c:pt idx="0">
                  <c:v>Fournisseurs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'Liste dettes non positionnées'!$D$3:$M$3</c:f>
              <c:strCache>
                <c:ptCount val="10"/>
                <c:pt idx="0">
                  <c:v>Mars</c:v>
                </c:pt>
                <c:pt idx="1">
                  <c:v>Avril </c:v>
                </c:pt>
                <c:pt idx="2">
                  <c:v>Mai </c:v>
                </c:pt>
                <c:pt idx="3">
                  <c:v>Juin</c:v>
                </c:pt>
                <c:pt idx="4">
                  <c:v>Juillet</c:v>
                </c:pt>
                <c:pt idx="5">
                  <c:v>Août</c:v>
                </c:pt>
                <c:pt idx="6">
                  <c:v>Septembre</c:v>
                </c:pt>
                <c:pt idx="7">
                  <c:v>Octobre</c:v>
                </c:pt>
                <c:pt idx="8">
                  <c:v>Novembre</c:v>
                </c:pt>
                <c:pt idx="9">
                  <c:v>Décembre</c:v>
                </c:pt>
              </c:strCache>
            </c:strRef>
          </c:cat>
          <c:val>
            <c:numRef>
              <c:f>'Liste dettes non positionnées'!$D$39:$M$39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A-4C9C-ACA6-103FFDDB0A6C}"/>
            </c:ext>
          </c:extLst>
        </c:ser>
        <c:ser>
          <c:idx val="3"/>
          <c:order val="4"/>
          <c:tx>
            <c:strRef>
              <c:f>'Liste dettes non positionnées'!$B$71</c:f>
              <c:strCache>
                <c:ptCount val="1"/>
                <c:pt idx="0">
                  <c:v>Emprunts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'Liste dettes non positionnées'!$D$3:$M$3</c:f>
              <c:strCache>
                <c:ptCount val="10"/>
                <c:pt idx="0">
                  <c:v>Mars</c:v>
                </c:pt>
                <c:pt idx="1">
                  <c:v>Avril </c:v>
                </c:pt>
                <c:pt idx="2">
                  <c:v>Mai </c:v>
                </c:pt>
                <c:pt idx="3">
                  <c:v>Juin</c:v>
                </c:pt>
                <c:pt idx="4">
                  <c:v>Juillet</c:v>
                </c:pt>
                <c:pt idx="5">
                  <c:v>Août</c:v>
                </c:pt>
                <c:pt idx="6">
                  <c:v>Septembre</c:v>
                </c:pt>
                <c:pt idx="7">
                  <c:v>Octobre</c:v>
                </c:pt>
                <c:pt idx="8">
                  <c:v>Novembre</c:v>
                </c:pt>
                <c:pt idx="9">
                  <c:v>Décembre</c:v>
                </c:pt>
              </c:strCache>
            </c:strRef>
          </c:cat>
          <c:val>
            <c:numRef>
              <c:f>'Liste dettes non positionnées'!$D$71:$M$71</c:f>
              <c:numCache>
                <c:formatCode>_-* #\ ##0_-;\-* #\ 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3083.333333333333</c:v>
                </c:pt>
                <c:pt idx="7">
                  <c:v>3083.333333333333</c:v>
                </c:pt>
                <c:pt idx="8">
                  <c:v>3083.333333333333</c:v>
                </c:pt>
                <c:pt idx="9">
                  <c:v>3083.333333333333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A-4C9C-ACA6-103FFDDB0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050416"/>
        <c:axId val="464048776"/>
      </c:barChart>
      <c:catAx>
        <c:axId val="46405041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48776"/>
        <c:crosses val="autoZero"/>
        <c:auto val="1"/>
        <c:lblAlgn val="ctr"/>
        <c:lblOffset val="100"/>
        <c:noMultiLvlLbl val="0"/>
      </c:catAx>
      <c:valAx>
        <c:axId val="464048776"/>
        <c:scaling>
          <c:orientation val="minMax"/>
        </c:scaling>
        <c:delete val="0"/>
        <c:axPos val="l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5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6897626776796158E-2"/>
          <c:y val="0.12018628253815765"/>
          <c:w val="0.11500786814471063"/>
          <c:h val="0.75387622353714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Bridge trésorerie - 3 mois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Bridge trésorerie - 3 mois</a:t>
          </a:r>
        </a:p>
      </cx:txPr>
    </cx:title>
    <cx:plotArea>
      <cx:plotAreaRegion>
        <cx:series layoutId="waterfall" uniqueId="{11D641F1-8863-4130-AC42-51CD0F3D9F14}">
          <cx:dataPt idx="0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0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1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20">
            <cx:spPr>
              <a:solidFill>
                <a:sysClr val="window" lastClr="FFFFFF">
                  <a:lumMod val="65000"/>
                </a:sysClr>
              </a:solidFill>
            </cx:spPr>
          </cx:dataPt>
          <cx:dataLabels/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/>
            </a:pPr>
            <a:endParaRPr lang="fr-FR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ckLabels/>
      </cx:axis>
    </cx:plotArea>
    <cx:legend pos="t" align="ctr" overlay="0"/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511885</xdr:colOff>
      <xdr:row>3</xdr:row>
      <xdr:rowOff>224118</xdr:rowOff>
    </xdr:from>
    <xdr:to>
      <xdr:col>19</xdr:col>
      <xdr:colOff>537883</xdr:colOff>
      <xdr:row>26</xdr:row>
      <xdr:rowOff>17930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C6F1D7-423C-4DD3-9352-88F0D048D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383233</xdr:colOff>
      <xdr:row>4</xdr:row>
      <xdr:rowOff>56028</xdr:rowOff>
    </xdr:from>
    <xdr:to>
      <xdr:col>4</xdr:col>
      <xdr:colOff>383233</xdr:colOff>
      <xdr:row>26</xdr:row>
      <xdr:rowOff>29132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69E4F632-C64C-43D6-933B-1D7FDE99C2B3}"/>
            </a:ext>
          </a:extLst>
        </xdr:cNvPr>
        <xdr:cNvCxnSpPr/>
      </xdr:nvCxnSpPr>
      <xdr:spPr>
        <a:xfrm flipH="1">
          <a:off x="3688968" y="862852"/>
          <a:ext cx="0" cy="4164104"/>
        </a:xfrm>
        <a:prstGeom prst="straightConnector1">
          <a:avLst/>
        </a:prstGeom>
        <a:ln w="38100">
          <a:solidFill>
            <a:schemeClr val="accent5">
              <a:lumMod val="60000"/>
              <a:lumOff val="40000"/>
            </a:schemeClr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598393</xdr:colOff>
      <xdr:row>27</xdr:row>
      <xdr:rowOff>170331</xdr:rowOff>
    </xdr:from>
    <xdr:to>
      <xdr:col>19</xdr:col>
      <xdr:colOff>624391</xdr:colOff>
      <xdr:row>50</xdr:row>
      <xdr:rowOff>6725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379E8922-68EC-4C41-8726-4B899D9F0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77</xdr:row>
      <xdr:rowOff>0</xdr:rowOff>
    </xdr:from>
    <xdr:to>
      <xdr:col>20</xdr:col>
      <xdr:colOff>78441</xdr:colOff>
      <xdr:row>93</xdr:row>
      <xdr:rowOff>112058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Graphique 9">
              <a:extLst>
                <a:ext uri="{FF2B5EF4-FFF2-40B4-BE49-F238E27FC236}">
                  <a16:creationId xmlns:a16="http://schemas.microsoft.com/office/drawing/2014/main" id="{1228C6BE-3706-46AB-82FE-7D586F76D1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9" y="14719300"/>
              <a:ext cx="17159942" cy="31600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52</xdr:row>
      <xdr:rowOff>0</xdr:rowOff>
    </xdr:from>
    <xdr:to>
      <xdr:col>20</xdr:col>
      <xdr:colOff>3587</xdr:colOff>
      <xdr:row>74</xdr:row>
      <xdr:rowOff>26894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381E938A-7A5C-473A-9F7C-CC47D61CF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20</xdr:col>
      <xdr:colOff>3587</xdr:colOff>
      <xdr:row>119</xdr:row>
      <xdr:rowOff>26894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110A1735-7E13-4D7B-A475-347DA8DF6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655369</xdr:colOff>
      <xdr:row>1</xdr:row>
      <xdr:rowOff>60053</xdr:rowOff>
    </xdr:from>
    <xdr:to>
      <xdr:col>24</xdr:col>
      <xdr:colOff>655369</xdr:colOff>
      <xdr:row>35</xdr:row>
      <xdr:rowOff>60054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D967BAED-105F-40AC-BCCE-AB6D8A80037C}"/>
            </a:ext>
          </a:extLst>
        </xdr:cNvPr>
        <xdr:cNvCxnSpPr/>
      </xdr:nvCxnSpPr>
      <xdr:spPr>
        <a:xfrm flipH="1">
          <a:off x="4533949" y="242933"/>
          <a:ext cx="0" cy="6096001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25</xdr:col>
      <xdr:colOff>0</xdr:colOff>
      <xdr:row>69</xdr:row>
      <xdr:rowOff>152400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6428EFF9-5382-424B-B11C-3082314C4137}"/>
            </a:ext>
          </a:extLst>
        </xdr:cNvPr>
        <xdr:cNvCxnSpPr/>
      </xdr:nvCxnSpPr>
      <xdr:spPr>
        <a:xfrm>
          <a:off x="14013180" y="0"/>
          <a:ext cx="0" cy="11879580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anck Laumon" id="{B4C37494-A39B-47BB-9057-AEBA379E9549}" userId="S::franck@dafinity.fr::b629f1ae-8dda-4b42-88c4-bada0f66510a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0-03-22T11:11:24.32" personId="{B4C37494-A39B-47BB-9057-AEBA379E9549}" id="{E602D84F-A0D6-450F-BA01-D16833402B5F}">
    <text>M-1, N-1, etc., il faut trouver un CA de référence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F8CFD-3C65-4D7F-BC84-AF2F7A0A7B30}">
  <dimension ref="A1:G4"/>
  <sheetViews>
    <sheetView showGridLines="0" tabSelected="1" zoomScale="85" zoomScaleNormal="85" workbookViewId="0">
      <selection activeCell="G144" sqref="G144"/>
    </sheetView>
  </sheetViews>
  <sheetFormatPr baseColWidth="10" defaultRowHeight="15" x14ac:dyDescent="0.2"/>
  <cols>
    <col min="2" max="2" width="15" customWidth="1"/>
    <col min="4" max="4" width="11.6640625" bestFit="1" customWidth="1"/>
    <col min="5" max="5" width="12.1640625" bestFit="1" customWidth="1"/>
    <col min="6" max="6" width="4" bestFit="1" customWidth="1"/>
    <col min="7" max="7" width="15" bestFit="1" customWidth="1"/>
    <col min="8" max="18" width="11.6640625" customWidth="1"/>
    <col min="19" max="19" width="14.6640625" bestFit="1" customWidth="1"/>
    <col min="20" max="21" width="11.6640625" customWidth="1"/>
  </cols>
  <sheetData>
    <row r="1" spans="1:7" x14ac:dyDescent="0.2">
      <c r="A1" s="78" t="s">
        <v>25</v>
      </c>
      <c r="B1" s="30"/>
      <c r="C1" s="30"/>
    </row>
    <row r="3" spans="1:7" ht="19" x14ac:dyDescent="0.25">
      <c r="B3" s="102" t="s">
        <v>107</v>
      </c>
      <c r="C3" s="102"/>
      <c r="D3" s="103"/>
      <c r="E3" s="104">
        <f>MIN('Récap trésorerie'!C34:DT34)</f>
        <v>8465.3333333333139</v>
      </c>
      <c r="F3" s="105" t="s">
        <v>108</v>
      </c>
      <c r="G3" s="106">
        <f>HLOOKUP(E3,'Récap trésorerie'!C34:DT38,5,FALSE)</f>
        <v>43951</v>
      </c>
    </row>
    <row r="4" spans="1:7" x14ac:dyDescent="0.2">
      <c r="B4" t="s">
        <v>144</v>
      </c>
      <c r="E4" s="120">
        <v>10000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5AF9-2D46-4B32-A59E-50C04661F74A}">
  <dimension ref="A1:DT77"/>
  <sheetViews>
    <sheetView showGridLines="0" zoomScaleNormal="100" workbookViewId="0">
      <pane xSplit="2" ySplit="6" topLeftCell="C33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5" defaultRowHeight="14" outlineLevelRow="1" outlineLevelCol="1" x14ac:dyDescent="0.2"/>
  <cols>
    <col min="1" max="1" width="1.83203125" style="1" customWidth="1"/>
    <col min="2" max="2" width="34.83203125" style="26" bestFit="1" customWidth="1"/>
    <col min="3" max="3" width="11.5" style="1" bestFit="1" customWidth="1" outlineLevel="1"/>
    <col min="4" max="22" width="9.83203125" style="1" customWidth="1" outlineLevel="1"/>
    <col min="23" max="124" width="9.83203125" style="1" customWidth="1"/>
    <col min="125" max="16384" width="11.5" style="1"/>
  </cols>
  <sheetData>
    <row r="1" spans="1:124" ht="15" x14ac:dyDescent="0.2">
      <c r="A1" s="78" t="str">
        <f>Synthèse!$A$1</f>
        <v>Société X (90 % de CA B2C, 10 % B2B)</v>
      </c>
      <c r="B1" s="30"/>
      <c r="E1" s="111" t="s">
        <v>135</v>
      </c>
      <c r="F1" s="109" t="s">
        <v>133</v>
      </c>
      <c r="G1" s="110" t="s">
        <v>134</v>
      </c>
    </row>
    <row r="2" spans="1:124" x14ac:dyDescent="0.2">
      <c r="B2" s="1"/>
      <c r="CQ2" s="100" t="s">
        <v>126</v>
      </c>
    </row>
    <row r="3" spans="1:124" ht="15" x14ac:dyDescent="0.2">
      <c r="B3" s="89" t="s">
        <v>111</v>
      </c>
      <c r="C3" s="87"/>
      <c r="D3" s="88"/>
      <c r="E3" s="88"/>
      <c r="F3" s="88"/>
      <c r="G3" s="88"/>
      <c r="H3" s="88"/>
      <c r="I3" s="87"/>
      <c r="J3" s="87"/>
      <c r="K3" s="88"/>
      <c r="L3" s="88"/>
      <c r="M3" s="88"/>
      <c r="N3" s="88"/>
      <c r="O3" s="88"/>
      <c r="P3" s="87"/>
      <c r="Q3" s="87"/>
      <c r="R3" s="90">
        <v>0</v>
      </c>
      <c r="S3" s="90">
        <v>-0.8</v>
      </c>
      <c r="T3" s="90">
        <v>-0.8</v>
      </c>
      <c r="U3" s="90">
        <v>-0.8</v>
      </c>
      <c r="V3" s="90">
        <v>-0.8</v>
      </c>
      <c r="W3" s="87"/>
      <c r="X3" s="87"/>
      <c r="Y3" s="90">
        <v>-0.8</v>
      </c>
      <c r="Z3" s="90">
        <v>-0.8</v>
      </c>
      <c r="AA3" s="90">
        <v>-0.8</v>
      </c>
      <c r="AB3" s="90">
        <v>-0.8</v>
      </c>
      <c r="AC3" s="90">
        <v>-0.8</v>
      </c>
      <c r="AD3" s="87"/>
      <c r="AE3" s="87"/>
      <c r="AF3" s="90">
        <v>-0.8</v>
      </c>
      <c r="AG3" s="90">
        <v>-0.8</v>
      </c>
      <c r="AH3" s="90">
        <v>-0.8</v>
      </c>
      <c r="AI3" s="90">
        <v>-0.8</v>
      </c>
      <c r="AJ3" s="90">
        <v>-0.8</v>
      </c>
      <c r="AK3" s="87"/>
      <c r="AL3" s="87"/>
      <c r="AM3" s="90">
        <v>-0.8</v>
      </c>
      <c r="AN3" s="90">
        <v>-0.8</v>
      </c>
      <c r="AO3" s="90">
        <v>-0.8</v>
      </c>
      <c r="AP3" s="90">
        <v>-0.8</v>
      </c>
      <c r="AQ3" s="90">
        <v>-0.8</v>
      </c>
      <c r="AR3" s="87"/>
      <c r="AS3" s="87"/>
      <c r="AT3" s="90">
        <v>-0.7</v>
      </c>
      <c r="AU3" s="90">
        <v>-0.7</v>
      </c>
      <c r="AV3" s="90">
        <v>-0.7</v>
      </c>
      <c r="AW3" s="90">
        <v>-0.7</v>
      </c>
      <c r="AX3" s="90">
        <v>-0.7</v>
      </c>
      <c r="AY3" s="87"/>
      <c r="AZ3" s="87"/>
      <c r="BA3" s="90">
        <v>-0.7</v>
      </c>
      <c r="BB3" s="90">
        <v>-0.7</v>
      </c>
      <c r="BC3" s="90">
        <v>-0.7</v>
      </c>
      <c r="BD3" s="90">
        <v>-0.7</v>
      </c>
      <c r="BE3" s="90">
        <v>-0.7</v>
      </c>
      <c r="BF3" s="87"/>
      <c r="BG3" s="87"/>
      <c r="BH3" s="90">
        <v>-0.5</v>
      </c>
      <c r="BI3" s="90">
        <v>-0.5</v>
      </c>
      <c r="BJ3" s="90">
        <v>-0.5</v>
      </c>
      <c r="BK3" s="90">
        <v>-0.5</v>
      </c>
      <c r="BL3" s="90">
        <v>-0.5</v>
      </c>
      <c r="BM3" s="87"/>
      <c r="BN3" s="87"/>
      <c r="BO3" s="90">
        <v>-0.5</v>
      </c>
      <c r="BP3" s="90">
        <v>-0.5</v>
      </c>
      <c r="BQ3" s="90">
        <v>-0.5</v>
      </c>
      <c r="BR3" s="90">
        <v>-0.5</v>
      </c>
      <c r="BS3" s="90">
        <v>-0.5</v>
      </c>
      <c r="BT3" s="87"/>
      <c r="BU3" s="87"/>
      <c r="BV3" s="90">
        <v>-0.33</v>
      </c>
      <c r="BW3" s="90">
        <v>-0.33</v>
      </c>
      <c r="BX3" s="90">
        <v>-0.33</v>
      </c>
      <c r="BY3" s="90">
        <v>-0.33</v>
      </c>
      <c r="BZ3" s="90">
        <v>-0.33</v>
      </c>
      <c r="CA3" s="87"/>
      <c r="CB3" s="87"/>
      <c r="CC3" s="90">
        <v>-0.2</v>
      </c>
      <c r="CD3" s="90">
        <v>-0.2</v>
      </c>
      <c r="CE3" s="90">
        <v>-0.2</v>
      </c>
      <c r="CF3" s="90">
        <v>-0.2</v>
      </c>
      <c r="CG3" s="90">
        <v>-0.2</v>
      </c>
      <c r="CH3" s="87"/>
      <c r="CI3" s="87"/>
      <c r="CJ3" s="90">
        <v>0.1</v>
      </c>
      <c r="CK3" s="90">
        <v>0.1</v>
      </c>
      <c r="CL3" s="90">
        <v>0.1</v>
      </c>
      <c r="CM3" s="90">
        <v>0.1</v>
      </c>
      <c r="CN3" s="90">
        <v>0.1</v>
      </c>
      <c r="CO3" s="87"/>
      <c r="CP3" s="87"/>
      <c r="CQ3" s="90">
        <v>0.1</v>
      </c>
      <c r="CR3" s="90">
        <v>0.1</v>
      </c>
      <c r="CS3" s="90">
        <v>0.1</v>
      </c>
      <c r="CT3" s="90">
        <v>0.1</v>
      </c>
      <c r="CU3" s="90">
        <v>0.1</v>
      </c>
      <c r="CV3" s="87"/>
      <c r="CW3" s="87"/>
      <c r="CX3" s="90">
        <v>0.1</v>
      </c>
      <c r="CY3" s="90">
        <v>0.1</v>
      </c>
      <c r="CZ3" s="90">
        <v>0.1</v>
      </c>
      <c r="DA3" s="90">
        <v>0.1</v>
      </c>
      <c r="DB3" s="90">
        <v>0.1</v>
      </c>
      <c r="DC3" s="87"/>
      <c r="DD3" s="87"/>
      <c r="DE3" s="90">
        <v>0.05</v>
      </c>
      <c r="DF3" s="90">
        <v>0.05</v>
      </c>
      <c r="DG3" s="90">
        <v>0.05</v>
      </c>
      <c r="DH3" s="90">
        <v>0.05</v>
      </c>
      <c r="DI3" s="90">
        <v>0.05</v>
      </c>
      <c r="DJ3" s="87"/>
      <c r="DK3" s="87"/>
      <c r="DL3" s="90">
        <v>0</v>
      </c>
      <c r="DM3" s="90">
        <v>0</v>
      </c>
      <c r="DN3" s="90">
        <v>0</v>
      </c>
      <c r="DO3" s="90">
        <v>0</v>
      </c>
      <c r="DP3" s="90">
        <v>0</v>
      </c>
      <c r="DQ3" s="87"/>
      <c r="DR3" s="87"/>
      <c r="DS3" s="90">
        <v>0</v>
      </c>
      <c r="DT3" s="90">
        <v>0</v>
      </c>
    </row>
    <row r="4" spans="1:124" ht="15" x14ac:dyDescent="0.2">
      <c r="B4" s="85"/>
      <c r="Y4" s="86"/>
      <c r="Z4" s="86"/>
      <c r="AA4" s="86"/>
      <c r="AB4" s="86"/>
      <c r="AC4" s="86"/>
      <c r="AF4" s="86"/>
      <c r="AG4" s="86"/>
      <c r="AH4" s="86"/>
      <c r="AI4" s="86"/>
      <c r="AJ4" s="86"/>
    </row>
    <row r="5" spans="1:124" ht="19.5" customHeight="1" x14ac:dyDescent="0.2">
      <c r="B5" s="125">
        <f ca="1">TODAY()</f>
        <v>43916</v>
      </c>
      <c r="C5" s="31" t="s">
        <v>0</v>
      </c>
      <c r="D5" s="5"/>
      <c r="E5" s="6"/>
      <c r="F5" s="6"/>
      <c r="G5" s="5"/>
      <c r="H5" s="5"/>
      <c r="I5" s="5"/>
      <c r="J5" s="5"/>
      <c r="K5" s="5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5"/>
      <c r="X5" s="5"/>
      <c r="Y5" s="5"/>
      <c r="Z5" s="6"/>
      <c r="AA5" s="6"/>
      <c r="AB5" s="5"/>
      <c r="AC5" s="5"/>
      <c r="AD5" s="5"/>
      <c r="AE5" s="5"/>
      <c r="AF5" s="5"/>
      <c r="AG5" s="5"/>
      <c r="AH5" s="31" t="s">
        <v>3</v>
      </c>
      <c r="AI5" s="5"/>
      <c r="AJ5" s="5"/>
      <c r="AK5" s="5"/>
      <c r="AL5" s="5"/>
      <c r="AM5" s="5"/>
      <c r="AN5" s="6"/>
      <c r="AO5" s="6"/>
      <c r="AP5" s="5"/>
      <c r="AQ5" s="5"/>
      <c r="AR5" s="5"/>
      <c r="AS5" s="5"/>
      <c r="AT5" s="5"/>
      <c r="AU5" s="6"/>
      <c r="AV5" s="6"/>
      <c r="AW5" s="5"/>
      <c r="AX5" s="5"/>
      <c r="AY5" s="5"/>
      <c r="AZ5" s="5"/>
      <c r="BA5" s="5"/>
      <c r="BB5" s="6"/>
      <c r="BC5" s="6"/>
      <c r="BD5" s="5"/>
      <c r="BE5" s="5"/>
      <c r="BF5" s="5"/>
      <c r="BG5" s="5"/>
      <c r="BH5" s="5"/>
      <c r="BI5" s="6"/>
      <c r="BJ5" s="6"/>
      <c r="BK5" s="5"/>
      <c r="BL5" s="31" t="s">
        <v>27</v>
      </c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 t="s">
        <v>126</v>
      </c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x14ac:dyDescent="0.2">
      <c r="B6" s="126"/>
      <c r="C6" s="79">
        <v>43891</v>
      </c>
      <c r="D6" s="79">
        <f>C6+1</f>
        <v>43892</v>
      </c>
      <c r="E6" s="79">
        <f t="shared" ref="E6:BP6" si="0">D6+1</f>
        <v>43893</v>
      </c>
      <c r="F6" s="79">
        <f t="shared" si="0"/>
        <v>43894</v>
      </c>
      <c r="G6" s="79">
        <f t="shared" si="0"/>
        <v>43895</v>
      </c>
      <c r="H6" s="79">
        <f t="shared" si="0"/>
        <v>43896</v>
      </c>
      <c r="I6" s="79">
        <f t="shared" si="0"/>
        <v>43897</v>
      </c>
      <c r="J6" s="79">
        <f t="shared" si="0"/>
        <v>43898</v>
      </c>
      <c r="K6" s="79">
        <f t="shared" si="0"/>
        <v>43899</v>
      </c>
      <c r="L6" s="79">
        <f t="shared" si="0"/>
        <v>43900</v>
      </c>
      <c r="M6" s="79">
        <f t="shared" si="0"/>
        <v>43901</v>
      </c>
      <c r="N6" s="79">
        <f t="shared" si="0"/>
        <v>43902</v>
      </c>
      <c r="O6" s="79">
        <f t="shared" si="0"/>
        <v>43903</v>
      </c>
      <c r="P6" s="79">
        <f t="shared" si="0"/>
        <v>43904</v>
      </c>
      <c r="Q6" s="79">
        <f t="shared" si="0"/>
        <v>43905</v>
      </c>
      <c r="R6" s="79">
        <f t="shared" si="0"/>
        <v>43906</v>
      </c>
      <c r="S6" s="79">
        <f t="shared" si="0"/>
        <v>43907</v>
      </c>
      <c r="T6" s="79">
        <f t="shared" si="0"/>
        <v>43908</v>
      </c>
      <c r="U6" s="79">
        <f t="shared" si="0"/>
        <v>43909</v>
      </c>
      <c r="V6" s="79">
        <f t="shared" si="0"/>
        <v>43910</v>
      </c>
      <c r="W6" s="79">
        <f t="shared" si="0"/>
        <v>43911</v>
      </c>
      <c r="X6" s="79">
        <f t="shared" si="0"/>
        <v>43912</v>
      </c>
      <c r="Y6" s="79">
        <f t="shared" si="0"/>
        <v>43913</v>
      </c>
      <c r="Z6" s="79">
        <f t="shared" si="0"/>
        <v>43914</v>
      </c>
      <c r="AA6" s="79">
        <f t="shared" si="0"/>
        <v>43915</v>
      </c>
      <c r="AB6" s="79">
        <f t="shared" si="0"/>
        <v>43916</v>
      </c>
      <c r="AC6" s="79">
        <f t="shared" si="0"/>
        <v>43917</v>
      </c>
      <c r="AD6" s="79">
        <f t="shared" si="0"/>
        <v>43918</v>
      </c>
      <c r="AE6" s="79">
        <f t="shared" si="0"/>
        <v>43919</v>
      </c>
      <c r="AF6" s="79">
        <f t="shared" si="0"/>
        <v>43920</v>
      </c>
      <c r="AG6" s="79">
        <f t="shared" si="0"/>
        <v>43921</v>
      </c>
      <c r="AH6" s="79">
        <f t="shared" si="0"/>
        <v>43922</v>
      </c>
      <c r="AI6" s="79">
        <f t="shared" si="0"/>
        <v>43923</v>
      </c>
      <c r="AJ6" s="79">
        <f t="shared" si="0"/>
        <v>43924</v>
      </c>
      <c r="AK6" s="79">
        <f t="shared" si="0"/>
        <v>43925</v>
      </c>
      <c r="AL6" s="79">
        <f t="shared" si="0"/>
        <v>43926</v>
      </c>
      <c r="AM6" s="79">
        <f t="shared" si="0"/>
        <v>43927</v>
      </c>
      <c r="AN6" s="79">
        <f t="shared" si="0"/>
        <v>43928</v>
      </c>
      <c r="AO6" s="79">
        <f t="shared" si="0"/>
        <v>43929</v>
      </c>
      <c r="AP6" s="79">
        <f t="shared" si="0"/>
        <v>43930</v>
      </c>
      <c r="AQ6" s="79">
        <f t="shared" si="0"/>
        <v>43931</v>
      </c>
      <c r="AR6" s="79">
        <f t="shared" si="0"/>
        <v>43932</v>
      </c>
      <c r="AS6" s="79">
        <f t="shared" si="0"/>
        <v>43933</v>
      </c>
      <c r="AT6" s="79">
        <f t="shared" si="0"/>
        <v>43934</v>
      </c>
      <c r="AU6" s="79">
        <f t="shared" si="0"/>
        <v>43935</v>
      </c>
      <c r="AV6" s="79">
        <f t="shared" si="0"/>
        <v>43936</v>
      </c>
      <c r="AW6" s="79">
        <f t="shared" si="0"/>
        <v>43937</v>
      </c>
      <c r="AX6" s="79">
        <f t="shared" si="0"/>
        <v>43938</v>
      </c>
      <c r="AY6" s="79">
        <f t="shared" si="0"/>
        <v>43939</v>
      </c>
      <c r="AZ6" s="79">
        <f t="shared" si="0"/>
        <v>43940</v>
      </c>
      <c r="BA6" s="79">
        <f t="shared" si="0"/>
        <v>43941</v>
      </c>
      <c r="BB6" s="79">
        <f t="shared" si="0"/>
        <v>43942</v>
      </c>
      <c r="BC6" s="79">
        <f t="shared" si="0"/>
        <v>43943</v>
      </c>
      <c r="BD6" s="79">
        <f t="shared" si="0"/>
        <v>43944</v>
      </c>
      <c r="BE6" s="79">
        <f t="shared" si="0"/>
        <v>43945</v>
      </c>
      <c r="BF6" s="79">
        <f t="shared" si="0"/>
        <v>43946</v>
      </c>
      <c r="BG6" s="79">
        <f t="shared" si="0"/>
        <v>43947</v>
      </c>
      <c r="BH6" s="79">
        <f t="shared" si="0"/>
        <v>43948</v>
      </c>
      <c r="BI6" s="79">
        <f t="shared" si="0"/>
        <v>43949</v>
      </c>
      <c r="BJ6" s="79">
        <f t="shared" si="0"/>
        <v>43950</v>
      </c>
      <c r="BK6" s="79">
        <f t="shared" si="0"/>
        <v>43951</v>
      </c>
      <c r="BL6" s="79">
        <f t="shared" si="0"/>
        <v>43952</v>
      </c>
      <c r="BM6" s="79">
        <f t="shared" si="0"/>
        <v>43953</v>
      </c>
      <c r="BN6" s="79">
        <f t="shared" si="0"/>
        <v>43954</v>
      </c>
      <c r="BO6" s="79">
        <f t="shared" si="0"/>
        <v>43955</v>
      </c>
      <c r="BP6" s="79">
        <f t="shared" si="0"/>
        <v>43956</v>
      </c>
      <c r="BQ6" s="79">
        <f t="shared" ref="BQ6:CP6" si="1">BP6+1</f>
        <v>43957</v>
      </c>
      <c r="BR6" s="79">
        <f t="shared" si="1"/>
        <v>43958</v>
      </c>
      <c r="BS6" s="79">
        <f t="shared" si="1"/>
        <v>43959</v>
      </c>
      <c r="BT6" s="79">
        <f t="shared" si="1"/>
        <v>43960</v>
      </c>
      <c r="BU6" s="79">
        <f t="shared" si="1"/>
        <v>43961</v>
      </c>
      <c r="BV6" s="79">
        <f t="shared" si="1"/>
        <v>43962</v>
      </c>
      <c r="BW6" s="79">
        <f t="shared" si="1"/>
        <v>43963</v>
      </c>
      <c r="BX6" s="79">
        <f t="shared" si="1"/>
        <v>43964</v>
      </c>
      <c r="BY6" s="79">
        <f t="shared" si="1"/>
        <v>43965</v>
      </c>
      <c r="BZ6" s="79">
        <f t="shared" si="1"/>
        <v>43966</v>
      </c>
      <c r="CA6" s="79">
        <f t="shared" si="1"/>
        <v>43967</v>
      </c>
      <c r="CB6" s="79">
        <f t="shared" si="1"/>
        <v>43968</v>
      </c>
      <c r="CC6" s="79">
        <f t="shared" si="1"/>
        <v>43969</v>
      </c>
      <c r="CD6" s="79">
        <f t="shared" si="1"/>
        <v>43970</v>
      </c>
      <c r="CE6" s="79">
        <f t="shared" si="1"/>
        <v>43971</v>
      </c>
      <c r="CF6" s="79">
        <f t="shared" si="1"/>
        <v>43972</v>
      </c>
      <c r="CG6" s="79">
        <f t="shared" si="1"/>
        <v>43973</v>
      </c>
      <c r="CH6" s="79">
        <f t="shared" si="1"/>
        <v>43974</v>
      </c>
      <c r="CI6" s="79">
        <f t="shared" si="1"/>
        <v>43975</v>
      </c>
      <c r="CJ6" s="79">
        <f t="shared" si="1"/>
        <v>43976</v>
      </c>
      <c r="CK6" s="79">
        <f t="shared" si="1"/>
        <v>43977</v>
      </c>
      <c r="CL6" s="79">
        <f t="shared" si="1"/>
        <v>43978</v>
      </c>
      <c r="CM6" s="79">
        <f t="shared" si="1"/>
        <v>43979</v>
      </c>
      <c r="CN6" s="79">
        <f t="shared" si="1"/>
        <v>43980</v>
      </c>
      <c r="CO6" s="79">
        <f t="shared" si="1"/>
        <v>43981</v>
      </c>
      <c r="CP6" s="79">
        <f t="shared" si="1"/>
        <v>43982</v>
      </c>
      <c r="CQ6" s="79">
        <f t="shared" ref="CQ6" si="2">CP6+1</f>
        <v>43983</v>
      </c>
      <c r="CR6" s="79">
        <f t="shared" ref="CR6" si="3">CQ6+1</f>
        <v>43984</v>
      </c>
      <c r="CS6" s="79">
        <f t="shared" ref="CS6" si="4">CR6+1</f>
        <v>43985</v>
      </c>
      <c r="CT6" s="79">
        <f t="shared" ref="CT6" si="5">CS6+1</f>
        <v>43986</v>
      </c>
      <c r="CU6" s="79">
        <f t="shared" ref="CU6" si="6">CT6+1</f>
        <v>43987</v>
      </c>
      <c r="CV6" s="79">
        <f t="shared" ref="CV6" si="7">CU6+1</f>
        <v>43988</v>
      </c>
      <c r="CW6" s="79">
        <f t="shared" ref="CW6" si="8">CV6+1</f>
        <v>43989</v>
      </c>
      <c r="CX6" s="79">
        <f t="shared" ref="CX6" si="9">CW6+1</f>
        <v>43990</v>
      </c>
      <c r="CY6" s="79">
        <f t="shared" ref="CY6" si="10">CX6+1</f>
        <v>43991</v>
      </c>
      <c r="CZ6" s="79">
        <f t="shared" ref="CZ6" si="11">CY6+1</f>
        <v>43992</v>
      </c>
      <c r="DA6" s="79">
        <f t="shared" ref="DA6" si="12">CZ6+1</f>
        <v>43993</v>
      </c>
      <c r="DB6" s="79">
        <f t="shared" ref="DB6" si="13">DA6+1</f>
        <v>43994</v>
      </c>
      <c r="DC6" s="79">
        <f t="shared" ref="DC6" si="14">DB6+1</f>
        <v>43995</v>
      </c>
      <c r="DD6" s="79">
        <f t="shared" ref="DD6" si="15">DC6+1</f>
        <v>43996</v>
      </c>
      <c r="DE6" s="79">
        <f t="shared" ref="DE6" si="16">DD6+1</f>
        <v>43997</v>
      </c>
      <c r="DF6" s="79">
        <f t="shared" ref="DF6" si="17">DE6+1</f>
        <v>43998</v>
      </c>
      <c r="DG6" s="79">
        <f t="shared" ref="DG6" si="18">DF6+1</f>
        <v>43999</v>
      </c>
      <c r="DH6" s="79">
        <f t="shared" ref="DH6" si="19">DG6+1</f>
        <v>44000</v>
      </c>
      <c r="DI6" s="79">
        <f t="shared" ref="DI6" si="20">DH6+1</f>
        <v>44001</v>
      </c>
      <c r="DJ6" s="79">
        <f t="shared" ref="DJ6" si="21">DI6+1</f>
        <v>44002</v>
      </c>
      <c r="DK6" s="79">
        <f t="shared" ref="DK6" si="22">DJ6+1</f>
        <v>44003</v>
      </c>
      <c r="DL6" s="79">
        <f t="shared" ref="DL6" si="23">DK6+1</f>
        <v>44004</v>
      </c>
      <c r="DM6" s="79">
        <f t="shared" ref="DM6" si="24">DL6+1</f>
        <v>44005</v>
      </c>
      <c r="DN6" s="79">
        <f t="shared" ref="DN6" si="25">DM6+1</f>
        <v>44006</v>
      </c>
      <c r="DO6" s="79">
        <f t="shared" ref="DO6" si="26">DN6+1</f>
        <v>44007</v>
      </c>
      <c r="DP6" s="79">
        <f t="shared" ref="DP6" si="27">DO6+1</f>
        <v>44008</v>
      </c>
      <c r="DQ6" s="79">
        <f t="shared" ref="DQ6" si="28">DP6+1</f>
        <v>44009</v>
      </c>
      <c r="DR6" s="79">
        <f t="shared" ref="DR6" si="29">DQ6+1</f>
        <v>44010</v>
      </c>
      <c r="DS6" s="79">
        <f t="shared" ref="DS6" si="30">DR6+1</f>
        <v>44011</v>
      </c>
      <c r="DT6" s="79">
        <f t="shared" ref="DT6" si="31">DS6+1</f>
        <v>44012</v>
      </c>
    </row>
    <row r="7" spans="1:124" ht="16" x14ac:dyDescent="0.2">
      <c r="B7" s="7" t="s">
        <v>5</v>
      </c>
      <c r="C7" s="29" t="s">
        <v>26</v>
      </c>
      <c r="D7" s="8"/>
      <c r="E7" s="9"/>
      <c r="F7" s="9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9"/>
      <c r="T7" s="9"/>
      <c r="U7" s="8"/>
      <c r="V7" s="8"/>
      <c r="W7" s="29"/>
      <c r="X7" s="8"/>
      <c r="Y7" s="8"/>
      <c r="Z7" s="29" t="s">
        <v>6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x14ac:dyDescent="0.2">
      <c r="B8" s="10" t="s">
        <v>7</v>
      </c>
      <c r="C8" s="112">
        <v>100000</v>
      </c>
      <c r="D8" s="108">
        <f>C34-D9</f>
        <v>156000</v>
      </c>
      <c r="E8" s="108">
        <f>D34</f>
        <v>153875.55555555556</v>
      </c>
      <c r="F8" s="108">
        <f>E34-F9</f>
        <v>162764.44444444444</v>
      </c>
      <c r="G8" s="108">
        <f>F34-G9</f>
        <v>171653.33333333331</v>
      </c>
      <c r="H8" s="108">
        <f>G34</f>
        <v>153042.22222222219</v>
      </c>
      <c r="I8" s="112">
        <f>H34-I9</f>
        <v>161931.11111111107</v>
      </c>
      <c r="J8" s="112">
        <f>I34</f>
        <v>161931.11111111107</v>
      </c>
      <c r="K8" s="108">
        <f>J34-K9</f>
        <v>161931.11111111107</v>
      </c>
      <c r="L8" s="108">
        <f>K34</f>
        <v>163406.66666666663</v>
      </c>
      <c r="M8" s="108">
        <f>L34-M9</f>
        <v>172295.5555555555</v>
      </c>
      <c r="N8" s="108">
        <f>M34-N9</f>
        <v>181184.44444444438</v>
      </c>
      <c r="O8" s="108">
        <f>N34</f>
        <v>141973.33333333326</v>
      </c>
      <c r="P8" s="112">
        <f>O34-P9</f>
        <v>150862.22222222213</v>
      </c>
      <c r="Q8" s="112">
        <f>P34</f>
        <v>150862.22222222213</v>
      </c>
      <c r="R8" s="108">
        <f>Q34-R9</f>
        <v>150862.22222222213</v>
      </c>
      <c r="S8" s="108">
        <f>R34</f>
        <v>152961.77777777769</v>
      </c>
      <c r="T8" s="108">
        <f>S34-T9</f>
        <v>154739.55555555547</v>
      </c>
      <c r="U8" s="108">
        <f>T34-U9</f>
        <v>156517.33333333326</v>
      </c>
      <c r="V8" s="108">
        <f>U34</f>
        <v>135195.11111111104</v>
      </c>
      <c r="W8" s="112">
        <f>V34-W9</f>
        <v>136972.88888888882</v>
      </c>
      <c r="X8" s="112">
        <f>W34</f>
        <v>136972.88888888882</v>
      </c>
      <c r="Y8" s="11">
        <f>X34-Y9</f>
        <v>136972.88888888882</v>
      </c>
      <c r="Z8" s="11">
        <f>Y34</f>
        <v>119171.99999999993</v>
      </c>
      <c r="AA8" s="11">
        <f>Z34-AA9</f>
        <v>120949.77777777771</v>
      </c>
      <c r="AB8" s="11">
        <f>AA34-AB9</f>
        <v>122727.55555555549</v>
      </c>
      <c r="AC8" s="11">
        <f>AB34</f>
        <v>101405.33333333327</v>
      </c>
      <c r="AD8" s="12">
        <f>AC34-AD9</f>
        <v>41603.111111111051</v>
      </c>
      <c r="AE8" s="12">
        <f>AD34</f>
        <v>41603.111111111051</v>
      </c>
      <c r="AF8" s="11">
        <f>AE34-AF9</f>
        <v>41603.111111111051</v>
      </c>
      <c r="AG8" s="11">
        <f>AF34</f>
        <v>39258.222222222161</v>
      </c>
      <c r="AH8" s="11">
        <f>AG34-AH9</f>
        <v>41035.999999999942</v>
      </c>
      <c r="AI8" s="11">
        <f>AH34-AI9</f>
        <v>117813.77777777772</v>
      </c>
      <c r="AJ8" s="11">
        <f>AI34</f>
        <v>94767.555555555504</v>
      </c>
      <c r="AK8" s="12">
        <f>AJ34-AK9</f>
        <v>108545.33333333328</v>
      </c>
      <c r="AL8" s="12">
        <f>AK34</f>
        <v>108545.33333333328</v>
      </c>
      <c r="AM8" s="11">
        <f>AL34-AM9</f>
        <v>108545.33333333328</v>
      </c>
      <c r="AN8" s="11">
        <f>AM34</f>
        <v>106200.44444444439</v>
      </c>
      <c r="AO8" s="11">
        <f>AN34-AO9</f>
        <v>105378.22222222218</v>
      </c>
      <c r="AP8" s="11">
        <f>AO34-AP9</f>
        <v>107155.99999999996</v>
      </c>
      <c r="AQ8" s="11">
        <f>AP34</f>
        <v>87709.777777777737</v>
      </c>
      <c r="AR8" s="12">
        <f>AQ34-AR9</f>
        <v>89487.555555555518</v>
      </c>
      <c r="AS8" s="12">
        <f>AR34</f>
        <v>89487.555555555518</v>
      </c>
      <c r="AT8" s="11">
        <f>AS34-AT9</f>
        <v>89487.555555555518</v>
      </c>
      <c r="AU8" s="11">
        <f>AT34</f>
        <v>89154.22222222219</v>
      </c>
      <c r="AV8" s="11">
        <f>AU34-AV9</f>
        <v>63420.888888888861</v>
      </c>
      <c r="AW8" s="11">
        <f>AV34-AW9</f>
        <v>66087.555555555533</v>
      </c>
      <c r="AX8" s="11">
        <f>AW34</f>
        <v>48154.222222222204</v>
      </c>
      <c r="AY8" s="12">
        <f>AX34-AY9</f>
        <v>50820.888888888869</v>
      </c>
      <c r="AZ8" s="12">
        <f>AY34</f>
        <v>50820.888888888869</v>
      </c>
      <c r="BA8" s="11">
        <f>AZ34-BA9</f>
        <v>50820.888888888869</v>
      </c>
      <c r="BB8" s="11">
        <f>BA34</f>
        <v>60487.555555555533</v>
      </c>
      <c r="BC8" s="11">
        <f>BB34-BC9</f>
        <v>63154.222222222197</v>
      </c>
      <c r="BD8" s="11">
        <f>BC34-BD9</f>
        <v>65820.888888888861</v>
      </c>
      <c r="BE8" s="11">
        <f>BD34</f>
        <v>44387.555555555533</v>
      </c>
      <c r="BF8" s="12">
        <f>BE34-BF9</f>
        <v>47054.222222222197</v>
      </c>
      <c r="BG8" s="12">
        <f>BF34</f>
        <v>47054.222222222197</v>
      </c>
      <c r="BH8" s="11">
        <f>BG34-BH9</f>
        <v>47054.222222222197</v>
      </c>
      <c r="BI8" s="11">
        <f>BH34</f>
        <v>44831.999999999978</v>
      </c>
      <c r="BJ8" s="11">
        <f>BI34-BJ9</f>
        <v>49276.444444444423</v>
      </c>
      <c r="BK8" s="11">
        <f>BJ34-BK9</f>
        <v>12120.888888888869</v>
      </c>
      <c r="BL8" s="11">
        <f>BK34</f>
        <v>8465.3333333333139</v>
      </c>
      <c r="BM8" s="12">
        <f>BL34-BM9</f>
        <v>12909.777777777759</v>
      </c>
      <c r="BN8" s="12">
        <f>BM34</f>
        <v>12909.777777777759</v>
      </c>
      <c r="BO8" s="11">
        <f>BN34-BO9</f>
        <v>12909.777777777759</v>
      </c>
      <c r="BP8" s="11">
        <f>BO34</f>
        <v>23963.555555555537</v>
      </c>
      <c r="BQ8" s="11">
        <f>BP34-BQ9</f>
        <v>28407.999999999982</v>
      </c>
      <c r="BR8" s="11">
        <f>BQ34-BR9</f>
        <v>32852.444444444423</v>
      </c>
      <c r="BS8" s="11">
        <f>BR34</f>
        <v>29196.888888888869</v>
      </c>
      <c r="BT8" s="12">
        <f>BS34-BT9</f>
        <v>33641.333333333314</v>
      </c>
      <c r="BU8" s="12">
        <f>BT34</f>
        <v>33641.333333333314</v>
      </c>
      <c r="BV8" s="11">
        <f>BU34-BV9</f>
        <v>33641.333333333314</v>
      </c>
      <c r="BW8" s="11">
        <f>BV34</f>
        <v>34739.555555555533</v>
      </c>
      <c r="BX8" s="11">
        <f>BW34-BX9</f>
        <v>40695.111111111088</v>
      </c>
      <c r="BY8" s="11">
        <f>BX34-BY9</f>
        <v>46650.666666666642</v>
      </c>
      <c r="BZ8" s="11">
        <f>BY34</f>
        <v>29506.222222222197</v>
      </c>
      <c r="CA8" s="12">
        <f>BZ34-CA9</f>
        <v>35461.777777777752</v>
      </c>
      <c r="CB8" s="12">
        <f>CA34</f>
        <v>35461.777777777752</v>
      </c>
      <c r="CC8" s="11">
        <f>CB34-CC9</f>
        <v>35461.777777777752</v>
      </c>
      <c r="CD8" s="11">
        <f>CC34</f>
        <v>37906.222222222197</v>
      </c>
      <c r="CE8" s="11">
        <f>CD34-CE9</f>
        <v>45017.333333333307</v>
      </c>
      <c r="CF8" s="11">
        <f>CE34-CF9</f>
        <v>52128.444444444416</v>
      </c>
      <c r="CG8" s="11">
        <f>CF34</f>
        <v>51139.555555555526</v>
      </c>
      <c r="CH8" s="12">
        <f>CG34-CH9</f>
        <v>58250.666666666635</v>
      </c>
      <c r="CI8" s="12">
        <f>CH34</f>
        <v>58250.666666666635</v>
      </c>
      <c r="CJ8" s="11">
        <f>CI34-CJ9</f>
        <v>58250.666666666635</v>
      </c>
      <c r="CK8" s="11">
        <f>CJ34</f>
        <v>59361.777777777745</v>
      </c>
      <c r="CL8" s="11">
        <f>CK34-CL9</f>
        <v>69139.555555555518</v>
      </c>
      <c r="CM8" s="11">
        <f>CL34-CM9</f>
        <v>78917.333333333299</v>
      </c>
      <c r="CN8" s="11">
        <f>CM34</f>
        <v>80595.11111111108</v>
      </c>
      <c r="CO8" s="12">
        <f>CN34-CO9</f>
        <v>50852.888888888861</v>
      </c>
      <c r="CP8" s="12">
        <f>CO34</f>
        <v>50852.888888888861</v>
      </c>
      <c r="CQ8" s="11">
        <f>CP34-CQ9</f>
        <v>50852.888888888861</v>
      </c>
      <c r="CR8" s="11">
        <f>CQ34</f>
        <v>54963.999999999971</v>
      </c>
      <c r="CS8" s="11">
        <f>CR34-CS9</f>
        <v>64741.777777777752</v>
      </c>
      <c r="CT8" s="11">
        <f>CS34-CT9</f>
        <v>74519.555555555533</v>
      </c>
      <c r="CU8" s="11">
        <f>CT34</f>
        <v>85885.333333333314</v>
      </c>
      <c r="CV8" s="12">
        <f>CU34-CV9</f>
        <v>95663.111111111095</v>
      </c>
      <c r="CW8" s="12">
        <f>CV34</f>
        <v>95663.111111111095</v>
      </c>
      <c r="CX8" s="11">
        <f>CW34-CX9</f>
        <v>95663.111111111095</v>
      </c>
      <c r="CY8" s="11">
        <f>CX34</f>
        <v>98862.222222222204</v>
      </c>
      <c r="CZ8" s="11">
        <f>CY34-CZ9</f>
        <v>108639.99999999999</v>
      </c>
      <c r="DA8" s="11">
        <f>CZ34-DA9</f>
        <v>118417.77777777777</v>
      </c>
      <c r="DB8" s="11">
        <f>DA34</f>
        <v>118595.55555555555</v>
      </c>
      <c r="DC8" s="12">
        <f>DB34-DC9</f>
        <v>112749.33333333333</v>
      </c>
      <c r="DD8" s="12">
        <f>DC34</f>
        <v>112749.33333333333</v>
      </c>
      <c r="DE8" s="11">
        <f>DD34-DE9</f>
        <v>112749.33333333333</v>
      </c>
      <c r="DF8" s="11">
        <f>DE34</f>
        <v>116582.66666666666</v>
      </c>
      <c r="DG8" s="11">
        <f>DF34-DG9</f>
        <v>125915.99999999999</v>
      </c>
      <c r="DH8" s="11">
        <f>DG34-DH9</f>
        <v>135249.33333333331</v>
      </c>
      <c r="DI8" s="11">
        <f>DH34</f>
        <v>134982.66666666666</v>
      </c>
      <c r="DJ8" s="12">
        <f>DI34-DJ9</f>
        <v>144316</v>
      </c>
      <c r="DK8" s="12">
        <f>DJ34</f>
        <v>144316</v>
      </c>
      <c r="DL8" s="11">
        <f>DK34-DL9</f>
        <v>144316</v>
      </c>
      <c r="DM8" s="11">
        <f>DL34</f>
        <v>147871.55555555556</v>
      </c>
      <c r="DN8" s="11">
        <f>DM34-DN9</f>
        <v>152760.44444444444</v>
      </c>
      <c r="DO8" s="11">
        <f>DN34-DO9</f>
        <v>161649.33333333331</v>
      </c>
      <c r="DP8" s="11">
        <f>DO34</f>
        <v>160938.22222222219</v>
      </c>
      <c r="DQ8" s="12">
        <f>DP34-DQ9</f>
        <v>92307.11111111108</v>
      </c>
      <c r="DR8" s="12">
        <f>DQ34</f>
        <v>92307.11111111108</v>
      </c>
      <c r="DS8" s="11">
        <f>DR34-DS9</f>
        <v>92307.11111111108</v>
      </c>
      <c r="DT8" s="11">
        <f>DS34</f>
        <v>95862.666666666642</v>
      </c>
    </row>
    <row r="9" spans="1:124" x14ac:dyDescent="0.2">
      <c r="B9" s="10" t="s">
        <v>8</v>
      </c>
      <c r="C9" s="112">
        <v>6000</v>
      </c>
      <c r="D9" s="113"/>
      <c r="E9" s="108"/>
      <c r="F9" s="108"/>
      <c r="G9" s="108"/>
      <c r="H9" s="108"/>
      <c r="I9" s="112"/>
      <c r="J9" s="112"/>
      <c r="K9" s="108"/>
      <c r="L9" s="108"/>
      <c r="M9" s="108"/>
      <c r="N9" s="108"/>
      <c r="O9" s="108"/>
      <c r="P9" s="112"/>
      <c r="Q9" s="112"/>
      <c r="R9" s="108"/>
      <c r="S9" s="108"/>
      <c r="T9" s="108"/>
      <c r="U9" s="108"/>
      <c r="V9" s="108"/>
      <c r="W9" s="112"/>
      <c r="X9" s="112"/>
      <c r="Y9" s="11"/>
      <c r="Z9" s="11"/>
      <c r="AA9" s="11"/>
      <c r="AB9" s="11"/>
      <c r="AC9" s="11"/>
      <c r="AD9" s="12"/>
      <c r="AE9" s="12"/>
      <c r="AF9" s="11"/>
      <c r="AG9" s="11"/>
      <c r="AH9" s="11"/>
      <c r="AI9" s="11"/>
      <c r="AJ9" s="11"/>
      <c r="AK9" s="12"/>
      <c r="AL9" s="12"/>
      <c r="AM9" s="11"/>
      <c r="AN9" s="11"/>
      <c r="AO9" s="11"/>
      <c r="AP9" s="11"/>
      <c r="AQ9" s="11"/>
      <c r="AR9" s="12"/>
      <c r="AS9" s="12"/>
      <c r="AT9" s="11"/>
      <c r="AU9" s="11"/>
      <c r="AV9" s="11"/>
      <c r="AW9" s="11"/>
      <c r="AX9" s="11"/>
      <c r="AY9" s="12"/>
      <c r="AZ9" s="12"/>
      <c r="BA9" s="11"/>
      <c r="BB9" s="11"/>
      <c r="BC9" s="11"/>
      <c r="BD9" s="11"/>
      <c r="BE9" s="11"/>
      <c r="BF9" s="12"/>
      <c r="BG9" s="12"/>
      <c r="BH9" s="11"/>
      <c r="BI9" s="11"/>
      <c r="BJ9" s="11"/>
      <c r="BK9" s="11"/>
      <c r="BL9" s="11"/>
      <c r="BM9" s="12"/>
      <c r="BN9" s="12"/>
      <c r="BO9" s="11"/>
      <c r="BP9" s="11"/>
      <c r="BQ9" s="11"/>
      <c r="BR9" s="11"/>
      <c r="BS9" s="11"/>
      <c r="BT9" s="12"/>
      <c r="BU9" s="12"/>
      <c r="BV9" s="11"/>
      <c r="BW9" s="11"/>
      <c r="BX9" s="11"/>
      <c r="BY9" s="11"/>
      <c r="BZ9" s="11"/>
      <c r="CA9" s="12"/>
      <c r="CB9" s="12"/>
      <c r="CC9" s="11"/>
      <c r="CD9" s="11"/>
      <c r="CE9" s="11"/>
      <c r="CF9" s="11"/>
      <c r="CG9" s="11"/>
      <c r="CH9" s="12"/>
      <c r="CI9" s="12"/>
      <c r="CJ9" s="11"/>
      <c r="CK9" s="11"/>
      <c r="CL9" s="11"/>
      <c r="CM9" s="11"/>
      <c r="CN9" s="11"/>
      <c r="CO9" s="12"/>
      <c r="CP9" s="12"/>
      <c r="CQ9" s="11"/>
      <c r="CR9" s="11"/>
      <c r="CS9" s="11"/>
      <c r="CT9" s="11"/>
      <c r="CU9" s="11"/>
      <c r="CV9" s="12"/>
      <c r="CW9" s="12"/>
      <c r="CX9" s="11"/>
      <c r="CY9" s="11"/>
      <c r="CZ9" s="11"/>
      <c r="DA9" s="11"/>
      <c r="DB9" s="11"/>
      <c r="DC9" s="12"/>
      <c r="DD9" s="12"/>
      <c r="DE9" s="11"/>
      <c r="DF9" s="11"/>
      <c r="DG9" s="11"/>
      <c r="DH9" s="11"/>
      <c r="DI9" s="11"/>
      <c r="DJ9" s="12"/>
      <c r="DK9" s="12"/>
      <c r="DL9" s="11"/>
      <c r="DM9" s="11"/>
      <c r="DN9" s="11"/>
      <c r="DO9" s="11"/>
      <c r="DP9" s="11"/>
      <c r="DQ9" s="12"/>
      <c r="DR9" s="12"/>
      <c r="DS9" s="11"/>
      <c r="DT9" s="11"/>
    </row>
    <row r="10" spans="1:124" x14ac:dyDescent="0.2">
      <c r="B10" s="10" t="s">
        <v>24</v>
      </c>
      <c r="C10" s="112">
        <v>50000</v>
      </c>
      <c r="D10" s="108"/>
      <c r="E10" s="108"/>
      <c r="F10" s="108"/>
      <c r="G10" s="108"/>
      <c r="H10" s="108"/>
      <c r="I10" s="112"/>
      <c r="J10" s="112"/>
      <c r="K10" s="108"/>
      <c r="L10" s="108"/>
      <c r="M10" s="108"/>
      <c r="N10" s="108"/>
      <c r="O10" s="108"/>
      <c r="P10" s="112"/>
      <c r="Q10" s="112"/>
      <c r="R10" s="108"/>
      <c r="S10" s="108"/>
      <c r="T10" s="108"/>
      <c r="U10" s="108"/>
      <c r="V10" s="108"/>
      <c r="W10" s="112"/>
      <c r="X10" s="112"/>
      <c r="Y10" s="11"/>
      <c r="Z10" s="11"/>
      <c r="AA10" s="11"/>
      <c r="AB10" s="11"/>
      <c r="AC10" s="11"/>
      <c r="AD10" s="12"/>
      <c r="AE10" s="12"/>
      <c r="AF10" s="11"/>
      <c r="AG10" s="11"/>
      <c r="AH10" s="11"/>
      <c r="AI10" s="11"/>
      <c r="AJ10" s="11"/>
      <c r="AK10" s="12"/>
      <c r="AL10" s="12"/>
      <c r="AM10" s="11"/>
      <c r="AN10" s="11"/>
      <c r="AO10" s="11"/>
      <c r="AP10" s="11"/>
      <c r="AQ10" s="11"/>
      <c r="AR10" s="12"/>
      <c r="AS10" s="12"/>
      <c r="AT10" s="11"/>
      <c r="AU10" s="11"/>
      <c r="AV10" s="11"/>
      <c r="AW10" s="11"/>
      <c r="AX10" s="11"/>
      <c r="AY10" s="12"/>
      <c r="AZ10" s="12"/>
      <c r="BA10" s="11"/>
      <c r="BB10" s="11"/>
      <c r="BC10" s="11"/>
      <c r="BD10" s="11"/>
      <c r="BE10" s="11"/>
      <c r="BF10" s="12"/>
      <c r="BG10" s="12"/>
      <c r="BH10" s="11"/>
      <c r="BI10" s="11"/>
      <c r="BJ10" s="11"/>
      <c r="BK10" s="11"/>
      <c r="BL10" s="11"/>
      <c r="BM10" s="12"/>
      <c r="BN10" s="12"/>
      <c r="BO10" s="11"/>
      <c r="BP10" s="11"/>
      <c r="BQ10" s="11"/>
      <c r="BR10" s="11"/>
      <c r="BS10" s="11"/>
      <c r="BT10" s="12"/>
      <c r="BU10" s="12"/>
      <c r="BV10" s="11"/>
      <c r="BW10" s="11"/>
      <c r="BX10" s="11"/>
      <c r="BY10" s="11"/>
      <c r="BZ10" s="11"/>
      <c r="CA10" s="12"/>
      <c r="CB10" s="12"/>
      <c r="CC10" s="11"/>
      <c r="CD10" s="11"/>
      <c r="CE10" s="11"/>
      <c r="CF10" s="11"/>
      <c r="CG10" s="11"/>
      <c r="CH10" s="12"/>
      <c r="CI10" s="12"/>
      <c r="CJ10" s="11"/>
      <c r="CK10" s="11"/>
      <c r="CL10" s="11"/>
      <c r="CM10" s="11"/>
      <c r="CN10" s="11"/>
      <c r="CO10" s="12"/>
      <c r="CP10" s="12"/>
      <c r="CQ10" s="11"/>
      <c r="CR10" s="11"/>
      <c r="CS10" s="11"/>
      <c r="CT10" s="11"/>
      <c r="CU10" s="11"/>
      <c r="CV10" s="12"/>
      <c r="CW10" s="12"/>
      <c r="CX10" s="11"/>
      <c r="CY10" s="11"/>
      <c r="CZ10" s="11"/>
      <c r="DA10" s="11"/>
      <c r="DB10" s="11"/>
      <c r="DC10" s="12"/>
      <c r="DD10" s="12"/>
      <c r="DE10" s="11"/>
      <c r="DF10" s="11"/>
      <c r="DG10" s="11"/>
      <c r="DH10" s="11"/>
      <c r="DI10" s="11"/>
      <c r="DJ10" s="12"/>
      <c r="DK10" s="12"/>
      <c r="DL10" s="11"/>
      <c r="DM10" s="11"/>
      <c r="DN10" s="11"/>
      <c r="DO10" s="11"/>
      <c r="DP10" s="11"/>
      <c r="DQ10" s="12"/>
      <c r="DR10" s="12"/>
      <c r="DS10" s="11"/>
      <c r="DT10" s="11"/>
    </row>
    <row r="11" spans="1:124" s="16" customFormat="1" x14ac:dyDescent="0.2">
      <c r="B11" s="13" t="s">
        <v>9</v>
      </c>
      <c r="C11" s="15">
        <f>SUM(C8:C10)</f>
        <v>156000</v>
      </c>
      <c r="D11" s="14">
        <f t="shared" ref="D11:Q11" si="32">SUM(D8:D10)</f>
        <v>156000</v>
      </c>
      <c r="E11" s="14">
        <f t="shared" si="32"/>
        <v>153875.55555555556</v>
      </c>
      <c r="F11" s="14">
        <f t="shared" si="32"/>
        <v>162764.44444444444</v>
      </c>
      <c r="G11" s="14">
        <f t="shared" si="32"/>
        <v>171653.33333333331</v>
      </c>
      <c r="H11" s="14">
        <f t="shared" si="32"/>
        <v>153042.22222222219</v>
      </c>
      <c r="I11" s="15">
        <f t="shared" si="32"/>
        <v>161931.11111111107</v>
      </c>
      <c r="J11" s="15">
        <f t="shared" si="32"/>
        <v>161931.11111111107</v>
      </c>
      <c r="K11" s="14">
        <f t="shared" si="32"/>
        <v>161931.11111111107</v>
      </c>
      <c r="L11" s="14">
        <f t="shared" si="32"/>
        <v>163406.66666666663</v>
      </c>
      <c r="M11" s="14">
        <f t="shared" si="32"/>
        <v>172295.5555555555</v>
      </c>
      <c r="N11" s="14">
        <f t="shared" si="32"/>
        <v>181184.44444444438</v>
      </c>
      <c r="O11" s="14">
        <f t="shared" si="32"/>
        <v>141973.33333333326</v>
      </c>
      <c r="P11" s="15">
        <f t="shared" si="32"/>
        <v>150862.22222222213</v>
      </c>
      <c r="Q11" s="15">
        <f t="shared" si="32"/>
        <v>150862.22222222213</v>
      </c>
      <c r="R11" s="14">
        <f t="shared" ref="R11" si="33">SUM(R8:R10)</f>
        <v>150862.22222222213</v>
      </c>
      <c r="S11" s="14">
        <f t="shared" ref="S11" si="34">SUM(S8:S10)</f>
        <v>152961.77777777769</v>
      </c>
      <c r="T11" s="14">
        <f t="shared" ref="T11" si="35">SUM(T8:T10)</f>
        <v>154739.55555555547</v>
      </c>
      <c r="U11" s="14">
        <f t="shared" ref="U11" si="36">SUM(U8:U10)</f>
        <v>156517.33333333326</v>
      </c>
      <c r="V11" s="14">
        <f t="shared" ref="V11" si="37">SUM(V8:V10)</f>
        <v>135195.11111111104</v>
      </c>
      <c r="W11" s="15">
        <f t="shared" ref="W11" si="38">SUM(W8:W10)</f>
        <v>136972.88888888882</v>
      </c>
      <c r="X11" s="15">
        <f t="shared" ref="X11" si="39">SUM(X8:X10)</f>
        <v>136972.88888888882</v>
      </c>
      <c r="Y11" s="14">
        <f t="shared" ref="Y11" si="40">SUM(Y8:Y10)</f>
        <v>136972.88888888882</v>
      </c>
      <c r="Z11" s="14">
        <f t="shared" ref="Z11" si="41">SUM(Z8:Z10)</f>
        <v>119171.99999999993</v>
      </c>
      <c r="AA11" s="14">
        <f t="shared" ref="AA11" si="42">SUM(AA8:AA10)</f>
        <v>120949.77777777771</v>
      </c>
      <c r="AB11" s="14">
        <f t="shared" ref="AB11" si="43">SUM(AB8:AB10)</f>
        <v>122727.55555555549</v>
      </c>
      <c r="AC11" s="14">
        <f t="shared" ref="AC11" si="44">SUM(AC8:AC10)</f>
        <v>101405.33333333327</v>
      </c>
      <c r="AD11" s="15">
        <f t="shared" ref="AD11" si="45">SUM(AD8:AD10)</f>
        <v>41603.111111111051</v>
      </c>
      <c r="AE11" s="15">
        <f t="shared" ref="AE11" si="46">SUM(AE8:AE10)</f>
        <v>41603.111111111051</v>
      </c>
      <c r="AF11" s="14">
        <f t="shared" ref="AF11" si="47">SUM(AF8:AF10)</f>
        <v>41603.111111111051</v>
      </c>
      <c r="AG11" s="14">
        <f t="shared" ref="AG11" si="48">SUM(AG8:AG10)</f>
        <v>39258.222222222161</v>
      </c>
      <c r="AH11" s="14">
        <f t="shared" ref="AH11" si="49">SUM(AH8:AH10)</f>
        <v>41035.999999999942</v>
      </c>
      <c r="AI11" s="14">
        <f t="shared" ref="AI11" si="50">SUM(AI8:AI10)</f>
        <v>117813.77777777772</v>
      </c>
      <c r="AJ11" s="14">
        <f t="shared" ref="AJ11" si="51">SUM(AJ8:AJ10)</f>
        <v>94767.555555555504</v>
      </c>
      <c r="AK11" s="15">
        <f t="shared" ref="AK11" si="52">SUM(AK8:AK10)</f>
        <v>108545.33333333328</v>
      </c>
      <c r="AL11" s="15">
        <f t="shared" ref="AL11" si="53">SUM(AL8:AL10)</f>
        <v>108545.33333333328</v>
      </c>
      <c r="AM11" s="14">
        <f t="shared" ref="AM11" si="54">SUM(AM8:AM10)</f>
        <v>108545.33333333328</v>
      </c>
      <c r="AN11" s="14">
        <f t="shared" ref="AN11" si="55">SUM(AN8:AN10)</f>
        <v>106200.44444444439</v>
      </c>
      <c r="AO11" s="14">
        <f t="shared" ref="AO11" si="56">SUM(AO8:AO10)</f>
        <v>105378.22222222218</v>
      </c>
      <c r="AP11" s="14">
        <f t="shared" ref="AP11" si="57">SUM(AP8:AP10)</f>
        <v>107155.99999999996</v>
      </c>
      <c r="AQ11" s="14">
        <f t="shared" ref="AQ11" si="58">SUM(AQ8:AQ10)</f>
        <v>87709.777777777737</v>
      </c>
      <c r="AR11" s="15">
        <f t="shared" ref="AR11" si="59">SUM(AR8:AR10)</f>
        <v>89487.555555555518</v>
      </c>
      <c r="AS11" s="15">
        <f t="shared" ref="AS11" si="60">SUM(AS8:AS10)</f>
        <v>89487.555555555518</v>
      </c>
      <c r="AT11" s="14">
        <f t="shared" ref="AT11" si="61">SUM(AT8:AT10)</f>
        <v>89487.555555555518</v>
      </c>
      <c r="AU11" s="14">
        <f t="shared" ref="AU11" si="62">SUM(AU8:AU10)</f>
        <v>89154.22222222219</v>
      </c>
      <c r="AV11" s="14">
        <f t="shared" ref="AV11" si="63">SUM(AV8:AV10)</f>
        <v>63420.888888888861</v>
      </c>
      <c r="AW11" s="14">
        <f t="shared" ref="AW11" si="64">SUM(AW8:AW10)</f>
        <v>66087.555555555533</v>
      </c>
      <c r="AX11" s="14">
        <f t="shared" ref="AX11" si="65">SUM(AX8:AX10)</f>
        <v>48154.222222222204</v>
      </c>
      <c r="AY11" s="15">
        <f t="shared" ref="AY11" si="66">SUM(AY8:AY10)</f>
        <v>50820.888888888869</v>
      </c>
      <c r="AZ11" s="15">
        <f t="shared" ref="AZ11" si="67">SUM(AZ8:AZ10)</f>
        <v>50820.888888888869</v>
      </c>
      <c r="BA11" s="14">
        <f t="shared" ref="BA11" si="68">SUM(BA8:BA10)</f>
        <v>50820.888888888869</v>
      </c>
      <c r="BB11" s="14">
        <f t="shared" ref="BB11" si="69">SUM(BB8:BB10)</f>
        <v>60487.555555555533</v>
      </c>
      <c r="BC11" s="14">
        <f t="shared" ref="BC11" si="70">SUM(BC8:BC10)</f>
        <v>63154.222222222197</v>
      </c>
      <c r="BD11" s="14">
        <f t="shared" ref="BD11" si="71">SUM(BD8:BD10)</f>
        <v>65820.888888888861</v>
      </c>
      <c r="BE11" s="14">
        <f t="shared" ref="BE11" si="72">SUM(BE8:BE10)</f>
        <v>44387.555555555533</v>
      </c>
      <c r="BF11" s="15">
        <f t="shared" ref="BF11" si="73">SUM(BF8:BF10)</f>
        <v>47054.222222222197</v>
      </c>
      <c r="BG11" s="15">
        <f t="shared" ref="BG11" si="74">SUM(BG8:BG10)</f>
        <v>47054.222222222197</v>
      </c>
      <c r="BH11" s="14">
        <f t="shared" ref="BH11" si="75">SUM(BH8:BH10)</f>
        <v>47054.222222222197</v>
      </c>
      <c r="BI11" s="14">
        <f t="shared" ref="BI11" si="76">SUM(BI8:BI10)</f>
        <v>44831.999999999978</v>
      </c>
      <c r="BJ11" s="14">
        <f t="shared" ref="BJ11" si="77">SUM(BJ8:BJ10)</f>
        <v>49276.444444444423</v>
      </c>
      <c r="BK11" s="14">
        <f t="shared" ref="BK11" si="78">SUM(BK8:BK10)</f>
        <v>12120.888888888869</v>
      </c>
      <c r="BL11" s="14">
        <f t="shared" ref="BL11" si="79">SUM(BL8:BL10)</f>
        <v>8465.3333333333139</v>
      </c>
      <c r="BM11" s="15">
        <f t="shared" ref="BM11" si="80">SUM(BM8:BM10)</f>
        <v>12909.777777777759</v>
      </c>
      <c r="BN11" s="15">
        <f t="shared" ref="BN11" si="81">SUM(BN8:BN10)</f>
        <v>12909.777777777759</v>
      </c>
      <c r="BO11" s="14">
        <f t="shared" ref="BO11" si="82">SUM(BO8:BO10)</f>
        <v>12909.777777777759</v>
      </c>
      <c r="BP11" s="14">
        <f t="shared" ref="BP11" si="83">SUM(BP8:BP10)</f>
        <v>23963.555555555537</v>
      </c>
      <c r="BQ11" s="14">
        <f t="shared" ref="BQ11" si="84">SUM(BQ8:BQ10)</f>
        <v>28407.999999999982</v>
      </c>
      <c r="BR11" s="14">
        <f t="shared" ref="BR11" si="85">SUM(BR8:BR10)</f>
        <v>32852.444444444423</v>
      </c>
      <c r="BS11" s="14">
        <f t="shared" ref="BS11" si="86">SUM(BS8:BS10)</f>
        <v>29196.888888888869</v>
      </c>
      <c r="BT11" s="15">
        <f t="shared" ref="BT11" si="87">SUM(BT8:BT10)</f>
        <v>33641.333333333314</v>
      </c>
      <c r="BU11" s="15">
        <f t="shared" ref="BU11" si="88">SUM(BU8:BU10)</f>
        <v>33641.333333333314</v>
      </c>
      <c r="BV11" s="14">
        <f t="shared" ref="BV11" si="89">SUM(BV8:BV10)</f>
        <v>33641.333333333314</v>
      </c>
      <c r="BW11" s="14">
        <f t="shared" ref="BW11" si="90">SUM(BW8:BW10)</f>
        <v>34739.555555555533</v>
      </c>
      <c r="BX11" s="14">
        <f t="shared" ref="BX11" si="91">SUM(BX8:BX10)</f>
        <v>40695.111111111088</v>
      </c>
      <c r="BY11" s="14">
        <f t="shared" ref="BY11" si="92">SUM(BY8:BY10)</f>
        <v>46650.666666666642</v>
      </c>
      <c r="BZ11" s="14">
        <f t="shared" ref="BZ11" si="93">SUM(BZ8:BZ10)</f>
        <v>29506.222222222197</v>
      </c>
      <c r="CA11" s="15">
        <f t="shared" ref="CA11" si="94">SUM(CA8:CA10)</f>
        <v>35461.777777777752</v>
      </c>
      <c r="CB11" s="15">
        <f t="shared" ref="CB11" si="95">SUM(CB8:CB10)</f>
        <v>35461.777777777752</v>
      </c>
      <c r="CC11" s="14">
        <f t="shared" ref="CC11" si="96">SUM(CC8:CC10)</f>
        <v>35461.777777777752</v>
      </c>
      <c r="CD11" s="14">
        <f t="shared" ref="CD11" si="97">SUM(CD8:CD10)</f>
        <v>37906.222222222197</v>
      </c>
      <c r="CE11" s="14">
        <f t="shared" ref="CE11" si="98">SUM(CE8:CE10)</f>
        <v>45017.333333333307</v>
      </c>
      <c r="CF11" s="14">
        <f t="shared" ref="CF11" si="99">SUM(CF8:CF10)</f>
        <v>52128.444444444416</v>
      </c>
      <c r="CG11" s="14">
        <f t="shared" ref="CG11" si="100">SUM(CG8:CG10)</f>
        <v>51139.555555555526</v>
      </c>
      <c r="CH11" s="15">
        <f t="shared" ref="CH11" si="101">SUM(CH8:CH10)</f>
        <v>58250.666666666635</v>
      </c>
      <c r="CI11" s="15">
        <f t="shared" ref="CI11" si="102">SUM(CI8:CI10)</f>
        <v>58250.666666666635</v>
      </c>
      <c r="CJ11" s="14">
        <f t="shared" ref="CJ11" si="103">SUM(CJ8:CJ10)</f>
        <v>58250.666666666635</v>
      </c>
      <c r="CK11" s="14">
        <f t="shared" ref="CK11" si="104">SUM(CK8:CK10)</f>
        <v>59361.777777777745</v>
      </c>
      <c r="CL11" s="14">
        <f t="shared" ref="CL11" si="105">SUM(CL8:CL10)</f>
        <v>69139.555555555518</v>
      </c>
      <c r="CM11" s="14">
        <f t="shared" ref="CM11" si="106">SUM(CM8:CM10)</f>
        <v>78917.333333333299</v>
      </c>
      <c r="CN11" s="14">
        <f t="shared" ref="CN11" si="107">SUM(CN8:CN10)</f>
        <v>80595.11111111108</v>
      </c>
      <c r="CO11" s="15">
        <f t="shared" ref="CO11" si="108">SUM(CO8:CO10)</f>
        <v>50852.888888888861</v>
      </c>
      <c r="CP11" s="15">
        <f t="shared" ref="CP11:CV11" si="109">SUM(CP8:CP10)</f>
        <v>50852.888888888861</v>
      </c>
      <c r="CQ11" s="14">
        <f t="shared" si="109"/>
        <v>50852.888888888861</v>
      </c>
      <c r="CR11" s="14">
        <f t="shared" si="109"/>
        <v>54963.999999999971</v>
      </c>
      <c r="CS11" s="14">
        <f t="shared" si="109"/>
        <v>64741.777777777752</v>
      </c>
      <c r="CT11" s="14">
        <f t="shared" si="109"/>
        <v>74519.555555555533</v>
      </c>
      <c r="CU11" s="14">
        <f t="shared" si="109"/>
        <v>85885.333333333314</v>
      </c>
      <c r="CV11" s="15">
        <f t="shared" si="109"/>
        <v>95663.111111111095</v>
      </c>
      <c r="CW11" s="15">
        <f t="shared" ref="CW11:DC11" si="110">SUM(CW8:CW10)</f>
        <v>95663.111111111095</v>
      </c>
      <c r="CX11" s="14">
        <f t="shared" si="110"/>
        <v>95663.111111111095</v>
      </c>
      <c r="CY11" s="14">
        <f t="shared" si="110"/>
        <v>98862.222222222204</v>
      </c>
      <c r="CZ11" s="14">
        <f t="shared" si="110"/>
        <v>108639.99999999999</v>
      </c>
      <c r="DA11" s="14">
        <f t="shared" si="110"/>
        <v>118417.77777777777</v>
      </c>
      <c r="DB11" s="14">
        <f t="shared" si="110"/>
        <v>118595.55555555555</v>
      </c>
      <c r="DC11" s="15">
        <f t="shared" si="110"/>
        <v>112749.33333333333</v>
      </c>
      <c r="DD11" s="15">
        <f t="shared" ref="DD11:DT11" si="111">SUM(DD8:DD10)</f>
        <v>112749.33333333333</v>
      </c>
      <c r="DE11" s="14">
        <f t="shared" si="111"/>
        <v>112749.33333333333</v>
      </c>
      <c r="DF11" s="14">
        <f t="shared" si="111"/>
        <v>116582.66666666666</v>
      </c>
      <c r="DG11" s="14">
        <f t="shared" si="111"/>
        <v>125915.99999999999</v>
      </c>
      <c r="DH11" s="14">
        <f t="shared" si="111"/>
        <v>135249.33333333331</v>
      </c>
      <c r="DI11" s="14">
        <f t="shared" si="111"/>
        <v>134982.66666666666</v>
      </c>
      <c r="DJ11" s="15">
        <f t="shared" si="111"/>
        <v>144316</v>
      </c>
      <c r="DK11" s="15">
        <f t="shared" si="111"/>
        <v>144316</v>
      </c>
      <c r="DL11" s="14">
        <f t="shared" si="111"/>
        <v>144316</v>
      </c>
      <c r="DM11" s="14">
        <f t="shared" si="111"/>
        <v>147871.55555555556</v>
      </c>
      <c r="DN11" s="14">
        <f t="shared" si="111"/>
        <v>152760.44444444444</v>
      </c>
      <c r="DO11" s="14">
        <f t="shared" si="111"/>
        <v>161649.33333333331</v>
      </c>
      <c r="DP11" s="14">
        <f t="shared" si="111"/>
        <v>160938.22222222219</v>
      </c>
      <c r="DQ11" s="15">
        <f t="shared" si="111"/>
        <v>92307.11111111108</v>
      </c>
      <c r="DR11" s="15">
        <f t="shared" si="111"/>
        <v>92307.11111111108</v>
      </c>
      <c r="DS11" s="14">
        <f t="shared" si="111"/>
        <v>92307.11111111108</v>
      </c>
      <c r="DT11" s="14">
        <f t="shared" si="111"/>
        <v>95862.666666666642</v>
      </c>
    </row>
    <row r="12" spans="1:124" ht="16" x14ac:dyDescent="0.2">
      <c r="B12" s="17" t="s">
        <v>10</v>
      </c>
      <c r="C12" s="15"/>
      <c r="D12" s="14"/>
      <c r="E12" s="14"/>
      <c r="F12" s="14"/>
      <c r="G12" s="14"/>
      <c r="H12" s="14"/>
      <c r="I12" s="15"/>
      <c r="J12" s="15"/>
      <c r="K12" s="14"/>
      <c r="L12" s="14"/>
      <c r="M12" s="14"/>
      <c r="N12" s="14"/>
      <c r="O12" s="14"/>
      <c r="P12" s="15"/>
      <c r="Q12" s="15"/>
      <c r="R12" s="14"/>
      <c r="S12" s="14"/>
      <c r="T12" s="14"/>
      <c r="U12" s="14"/>
      <c r="V12" s="14"/>
      <c r="W12" s="15"/>
      <c r="X12" s="15"/>
      <c r="Y12" s="14"/>
      <c r="Z12" s="14"/>
      <c r="AA12" s="14"/>
      <c r="AB12" s="14"/>
      <c r="AC12" s="14"/>
      <c r="AD12" s="15"/>
      <c r="AE12" s="15"/>
      <c r="AF12" s="14"/>
      <c r="AG12" s="14"/>
      <c r="AH12" s="14"/>
      <c r="AI12" s="14"/>
      <c r="AJ12" s="14"/>
      <c r="AK12" s="15"/>
      <c r="AL12" s="15"/>
      <c r="AM12" s="14"/>
      <c r="AN12" s="14"/>
      <c r="AO12" s="14"/>
      <c r="AP12" s="14"/>
      <c r="AQ12" s="14"/>
      <c r="AR12" s="15"/>
      <c r="AS12" s="15"/>
      <c r="AT12" s="14"/>
      <c r="AU12" s="14"/>
      <c r="AV12" s="14"/>
      <c r="AW12" s="14"/>
      <c r="AX12" s="14"/>
      <c r="AY12" s="15"/>
      <c r="AZ12" s="15"/>
      <c r="BA12" s="14"/>
      <c r="BB12" s="14"/>
      <c r="BC12" s="14"/>
      <c r="BD12" s="14"/>
      <c r="BE12" s="14"/>
      <c r="BF12" s="15"/>
      <c r="BG12" s="15"/>
      <c r="BH12" s="14"/>
      <c r="BI12" s="14"/>
      <c r="BJ12" s="14"/>
      <c r="BK12" s="14"/>
      <c r="BL12" s="14"/>
      <c r="BM12" s="15"/>
      <c r="BN12" s="15"/>
      <c r="BO12" s="14"/>
      <c r="BP12" s="14"/>
      <c r="BQ12" s="14"/>
      <c r="BR12" s="14"/>
      <c r="BS12" s="14"/>
      <c r="BT12" s="15"/>
      <c r="BU12" s="15"/>
      <c r="BV12" s="14"/>
      <c r="BW12" s="14"/>
      <c r="BX12" s="14"/>
      <c r="BY12" s="14"/>
      <c r="BZ12" s="14"/>
      <c r="CA12" s="15"/>
      <c r="CB12" s="15"/>
      <c r="CC12" s="14"/>
      <c r="CD12" s="14"/>
      <c r="CE12" s="14"/>
      <c r="CF12" s="14"/>
      <c r="CG12" s="14"/>
      <c r="CH12" s="15"/>
      <c r="CI12" s="15"/>
      <c r="CJ12" s="14"/>
      <c r="CK12" s="14"/>
      <c r="CL12" s="14"/>
      <c r="CM12" s="14"/>
      <c r="CN12" s="14"/>
      <c r="CO12" s="15"/>
      <c r="CP12" s="15"/>
      <c r="CQ12" s="14"/>
      <c r="CR12" s="14"/>
      <c r="CS12" s="14"/>
      <c r="CT12" s="14"/>
      <c r="CU12" s="14"/>
      <c r="CV12" s="15"/>
      <c r="CW12" s="15"/>
      <c r="CX12" s="14"/>
      <c r="CY12" s="14"/>
      <c r="CZ12" s="14"/>
      <c r="DA12" s="14"/>
      <c r="DB12" s="14"/>
      <c r="DC12" s="15"/>
      <c r="DD12" s="15"/>
      <c r="DE12" s="14"/>
      <c r="DF12" s="14"/>
      <c r="DG12" s="14"/>
      <c r="DH12" s="14"/>
      <c r="DI12" s="14"/>
      <c r="DJ12" s="15"/>
      <c r="DK12" s="15"/>
      <c r="DL12" s="14"/>
      <c r="DM12" s="14"/>
      <c r="DN12" s="14"/>
      <c r="DO12" s="14"/>
      <c r="DP12" s="14"/>
      <c r="DQ12" s="15"/>
      <c r="DR12" s="15"/>
      <c r="DS12" s="14"/>
      <c r="DT12" s="14"/>
    </row>
    <row r="13" spans="1:124" s="16" customFormat="1" x14ac:dyDescent="0.2">
      <c r="B13" s="18" t="s">
        <v>116</v>
      </c>
      <c r="C13" s="20">
        <f t="shared" ref="C13" si="112">SUM(C14:C16)</f>
        <v>0</v>
      </c>
      <c r="D13" s="19">
        <f t="shared" ref="D13:AI13" si="113">SUM(D14:D16)</f>
        <v>5555.5555555555557</v>
      </c>
      <c r="E13" s="19">
        <f t="shared" si="113"/>
        <v>8888.8888888888887</v>
      </c>
      <c r="F13" s="19">
        <f t="shared" si="113"/>
        <v>8888.8888888888887</v>
      </c>
      <c r="G13" s="19">
        <f t="shared" si="113"/>
        <v>8888.8888888888887</v>
      </c>
      <c r="H13" s="19">
        <f t="shared" si="113"/>
        <v>8888.8888888888887</v>
      </c>
      <c r="I13" s="20">
        <f t="shared" si="113"/>
        <v>0</v>
      </c>
      <c r="J13" s="20">
        <f t="shared" si="113"/>
        <v>0</v>
      </c>
      <c r="K13" s="19">
        <f t="shared" si="113"/>
        <v>5555.5555555555557</v>
      </c>
      <c r="L13" s="19">
        <f t="shared" si="113"/>
        <v>8888.8888888888887</v>
      </c>
      <c r="M13" s="19">
        <f t="shared" si="113"/>
        <v>8888.8888888888887</v>
      </c>
      <c r="N13" s="19">
        <f t="shared" si="113"/>
        <v>8888.8888888888887</v>
      </c>
      <c r="O13" s="19">
        <f t="shared" si="113"/>
        <v>8888.8888888888887</v>
      </c>
      <c r="P13" s="20">
        <f t="shared" si="113"/>
        <v>0</v>
      </c>
      <c r="Q13" s="20">
        <f t="shared" si="113"/>
        <v>0</v>
      </c>
      <c r="R13" s="19">
        <f t="shared" si="113"/>
        <v>5555.5555555555557</v>
      </c>
      <c r="S13" s="19">
        <f t="shared" si="113"/>
        <v>1777.7777777777774</v>
      </c>
      <c r="T13" s="19">
        <f t="shared" si="113"/>
        <v>1777.7777777777774</v>
      </c>
      <c r="U13" s="19">
        <f t="shared" si="113"/>
        <v>1777.7777777777774</v>
      </c>
      <c r="V13" s="19">
        <f t="shared" si="113"/>
        <v>1777.7777777777774</v>
      </c>
      <c r="W13" s="20">
        <f t="shared" si="113"/>
        <v>0</v>
      </c>
      <c r="X13" s="20">
        <f t="shared" si="113"/>
        <v>0</v>
      </c>
      <c r="Y13" s="19">
        <f t="shared" si="113"/>
        <v>1111.1111111111109</v>
      </c>
      <c r="Z13" s="19">
        <f t="shared" si="113"/>
        <v>1777.7777777777774</v>
      </c>
      <c r="AA13" s="19">
        <f t="shared" si="113"/>
        <v>1777.7777777777774</v>
      </c>
      <c r="AB13" s="19">
        <f t="shared" si="113"/>
        <v>1777.7777777777774</v>
      </c>
      <c r="AC13" s="19">
        <f t="shared" si="113"/>
        <v>1777.7777777777774</v>
      </c>
      <c r="AD13" s="20">
        <f t="shared" si="113"/>
        <v>0</v>
      </c>
      <c r="AE13" s="20">
        <f t="shared" si="113"/>
        <v>0</v>
      </c>
      <c r="AF13" s="19">
        <f t="shared" si="113"/>
        <v>1111.1111111111109</v>
      </c>
      <c r="AG13" s="19">
        <f t="shared" si="113"/>
        <v>1777.7777777777774</v>
      </c>
      <c r="AH13" s="19">
        <f t="shared" si="113"/>
        <v>1777.7777777777774</v>
      </c>
      <c r="AI13" s="19">
        <f t="shared" si="113"/>
        <v>1777.7777777777774</v>
      </c>
      <c r="AJ13" s="19">
        <f t="shared" ref="AJ13:BO13" si="114">SUM(AJ14:AJ16)</f>
        <v>1777.7777777777774</v>
      </c>
      <c r="AK13" s="20">
        <f t="shared" si="114"/>
        <v>0</v>
      </c>
      <c r="AL13" s="20">
        <f t="shared" si="114"/>
        <v>0</v>
      </c>
      <c r="AM13" s="19">
        <f t="shared" si="114"/>
        <v>1111.1111111111109</v>
      </c>
      <c r="AN13" s="19">
        <f t="shared" si="114"/>
        <v>1777.7777777777774</v>
      </c>
      <c r="AO13" s="19">
        <f t="shared" si="114"/>
        <v>1777.7777777777774</v>
      </c>
      <c r="AP13" s="19">
        <f t="shared" si="114"/>
        <v>1777.7777777777774</v>
      </c>
      <c r="AQ13" s="19">
        <f t="shared" si="114"/>
        <v>1777.7777777777774</v>
      </c>
      <c r="AR13" s="20">
        <f t="shared" si="114"/>
        <v>0</v>
      </c>
      <c r="AS13" s="20">
        <f t="shared" si="114"/>
        <v>0</v>
      </c>
      <c r="AT13" s="19">
        <f t="shared" si="114"/>
        <v>1666.666666666667</v>
      </c>
      <c r="AU13" s="19">
        <f t="shared" si="114"/>
        <v>2666.666666666667</v>
      </c>
      <c r="AV13" s="19">
        <f t="shared" si="114"/>
        <v>2666.666666666667</v>
      </c>
      <c r="AW13" s="19">
        <f t="shared" si="114"/>
        <v>2666.666666666667</v>
      </c>
      <c r="AX13" s="19">
        <f t="shared" si="114"/>
        <v>2666.666666666667</v>
      </c>
      <c r="AY13" s="20">
        <f t="shared" si="114"/>
        <v>0</v>
      </c>
      <c r="AZ13" s="20">
        <f t="shared" si="114"/>
        <v>0</v>
      </c>
      <c r="BA13" s="19">
        <f t="shared" si="114"/>
        <v>1666.666666666667</v>
      </c>
      <c r="BB13" s="19">
        <f t="shared" si="114"/>
        <v>2666.666666666667</v>
      </c>
      <c r="BC13" s="19">
        <f t="shared" si="114"/>
        <v>2666.666666666667</v>
      </c>
      <c r="BD13" s="19">
        <f t="shared" si="114"/>
        <v>2666.666666666667</v>
      </c>
      <c r="BE13" s="19">
        <f t="shared" si="114"/>
        <v>2666.666666666667</v>
      </c>
      <c r="BF13" s="20">
        <f t="shared" si="114"/>
        <v>0</v>
      </c>
      <c r="BG13" s="20">
        <f t="shared" si="114"/>
        <v>0</v>
      </c>
      <c r="BH13" s="19">
        <f t="shared" si="114"/>
        <v>2777.7777777777778</v>
      </c>
      <c r="BI13" s="19">
        <f t="shared" si="114"/>
        <v>4444.4444444444443</v>
      </c>
      <c r="BJ13" s="19">
        <f t="shared" si="114"/>
        <v>4444.4444444444443</v>
      </c>
      <c r="BK13" s="19">
        <f t="shared" si="114"/>
        <v>4444.4444444444443</v>
      </c>
      <c r="BL13" s="19">
        <f t="shared" si="114"/>
        <v>4444.4444444444443</v>
      </c>
      <c r="BM13" s="20">
        <f t="shared" si="114"/>
        <v>0</v>
      </c>
      <c r="BN13" s="20">
        <f t="shared" si="114"/>
        <v>0</v>
      </c>
      <c r="BO13" s="19">
        <f t="shared" si="114"/>
        <v>2777.7777777777778</v>
      </c>
      <c r="BP13" s="19">
        <f t="shared" ref="BP13:CP13" si="115">SUM(BP14:BP16)</f>
        <v>4444.4444444444443</v>
      </c>
      <c r="BQ13" s="19">
        <f t="shared" si="115"/>
        <v>4444.4444444444443</v>
      </c>
      <c r="BR13" s="19">
        <f t="shared" si="115"/>
        <v>4444.4444444444443</v>
      </c>
      <c r="BS13" s="19">
        <f t="shared" si="115"/>
        <v>4444.4444444444443</v>
      </c>
      <c r="BT13" s="20">
        <f t="shared" si="115"/>
        <v>0</v>
      </c>
      <c r="BU13" s="20">
        <f t="shared" si="115"/>
        <v>0</v>
      </c>
      <c r="BV13" s="19">
        <f t="shared" si="115"/>
        <v>3722.2222222222217</v>
      </c>
      <c r="BW13" s="19">
        <f t="shared" si="115"/>
        <v>5955.5555555555547</v>
      </c>
      <c r="BX13" s="19">
        <f t="shared" si="115"/>
        <v>5955.5555555555547</v>
      </c>
      <c r="BY13" s="19">
        <f t="shared" si="115"/>
        <v>5955.5555555555547</v>
      </c>
      <c r="BZ13" s="19">
        <f t="shared" si="115"/>
        <v>5955.5555555555547</v>
      </c>
      <c r="CA13" s="20">
        <f t="shared" si="115"/>
        <v>0</v>
      </c>
      <c r="CB13" s="20">
        <f t="shared" si="115"/>
        <v>0</v>
      </c>
      <c r="CC13" s="19">
        <f t="shared" si="115"/>
        <v>4444.4444444444443</v>
      </c>
      <c r="CD13" s="19">
        <f t="shared" si="115"/>
        <v>7111.1111111111113</v>
      </c>
      <c r="CE13" s="19">
        <f t="shared" si="115"/>
        <v>7111.1111111111113</v>
      </c>
      <c r="CF13" s="19">
        <f t="shared" si="115"/>
        <v>7111.1111111111113</v>
      </c>
      <c r="CG13" s="19">
        <f t="shared" si="115"/>
        <v>7111.1111111111113</v>
      </c>
      <c r="CH13" s="20">
        <f t="shared" si="115"/>
        <v>0</v>
      </c>
      <c r="CI13" s="20">
        <f t="shared" si="115"/>
        <v>0</v>
      </c>
      <c r="CJ13" s="19">
        <f t="shared" si="115"/>
        <v>6111.1111111111113</v>
      </c>
      <c r="CK13" s="19">
        <f t="shared" si="115"/>
        <v>9777.7777777777774</v>
      </c>
      <c r="CL13" s="19">
        <f t="shared" si="115"/>
        <v>9777.7777777777774</v>
      </c>
      <c r="CM13" s="19">
        <f t="shared" si="115"/>
        <v>9777.7777777777774</v>
      </c>
      <c r="CN13" s="19">
        <f t="shared" si="115"/>
        <v>9777.7777777777774</v>
      </c>
      <c r="CO13" s="20">
        <f t="shared" si="115"/>
        <v>0</v>
      </c>
      <c r="CP13" s="20">
        <f t="shared" si="115"/>
        <v>0</v>
      </c>
      <c r="CQ13" s="19">
        <f t="shared" ref="CQ13" si="116">SUM(CQ14:CQ16)</f>
        <v>6111.1111111111113</v>
      </c>
      <c r="CR13" s="19">
        <f t="shared" ref="CR13" si="117">SUM(CR14:CR16)</f>
        <v>9777.7777777777774</v>
      </c>
      <c r="CS13" s="19">
        <f t="shared" ref="CS13" si="118">SUM(CS14:CS16)</f>
        <v>9777.7777777777774</v>
      </c>
      <c r="CT13" s="19">
        <f t="shared" ref="CT13" si="119">SUM(CT14:CT16)</f>
        <v>9777.7777777777774</v>
      </c>
      <c r="CU13" s="19">
        <f t="shared" ref="CU13" si="120">SUM(CU14:CU16)</f>
        <v>9777.7777777777774</v>
      </c>
      <c r="CV13" s="20">
        <f t="shared" ref="CV13" si="121">SUM(CV14:CV16)</f>
        <v>0</v>
      </c>
      <c r="CW13" s="20">
        <f t="shared" ref="CW13" si="122">SUM(CW14:CW16)</f>
        <v>0</v>
      </c>
      <c r="CX13" s="19">
        <f t="shared" ref="CX13" si="123">SUM(CX14:CX16)</f>
        <v>6111.1111111111113</v>
      </c>
      <c r="CY13" s="19">
        <f t="shared" ref="CY13" si="124">SUM(CY14:CY16)</f>
        <v>9777.7777777777774</v>
      </c>
      <c r="CZ13" s="19">
        <f t="shared" ref="CZ13" si="125">SUM(CZ14:CZ16)</f>
        <v>9777.7777777777774</v>
      </c>
      <c r="DA13" s="19">
        <f t="shared" ref="DA13" si="126">SUM(DA14:DA16)</f>
        <v>9777.7777777777774</v>
      </c>
      <c r="DB13" s="19">
        <f t="shared" ref="DB13" si="127">SUM(DB14:DB16)</f>
        <v>9777.7777777777774</v>
      </c>
      <c r="DC13" s="20">
        <f t="shared" ref="DC13" si="128">SUM(DC14:DC16)</f>
        <v>0</v>
      </c>
      <c r="DD13" s="20">
        <f t="shared" ref="DD13" si="129">SUM(DD14:DD16)</f>
        <v>0</v>
      </c>
      <c r="DE13" s="19">
        <f t="shared" ref="DE13" si="130">SUM(DE14:DE16)</f>
        <v>5833.333333333333</v>
      </c>
      <c r="DF13" s="19">
        <f t="shared" ref="DF13" si="131">SUM(DF14:DF16)</f>
        <v>9333.3333333333339</v>
      </c>
      <c r="DG13" s="19">
        <f t="shared" ref="DG13" si="132">SUM(DG14:DG16)</f>
        <v>9333.3333333333339</v>
      </c>
      <c r="DH13" s="19">
        <f t="shared" ref="DH13" si="133">SUM(DH14:DH16)</f>
        <v>9333.3333333333339</v>
      </c>
      <c r="DI13" s="19">
        <f t="shared" ref="DI13" si="134">SUM(DI14:DI16)</f>
        <v>9333.3333333333339</v>
      </c>
      <c r="DJ13" s="20">
        <f t="shared" ref="DJ13" si="135">SUM(DJ14:DJ16)</f>
        <v>0</v>
      </c>
      <c r="DK13" s="20">
        <f t="shared" ref="DK13" si="136">SUM(DK14:DK16)</f>
        <v>0</v>
      </c>
      <c r="DL13" s="19">
        <f t="shared" ref="DL13" si="137">SUM(DL14:DL16)</f>
        <v>5555.5555555555557</v>
      </c>
      <c r="DM13" s="19">
        <f t="shared" ref="DM13" si="138">SUM(DM14:DM16)</f>
        <v>8888.8888888888887</v>
      </c>
      <c r="DN13" s="19">
        <f t="shared" ref="DN13" si="139">SUM(DN14:DN16)</f>
        <v>8888.8888888888887</v>
      </c>
      <c r="DO13" s="19">
        <f t="shared" ref="DO13" si="140">SUM(DO14:DO16)</f>
        <v>8888.8888888888887</v>
      </c>
      <c r="DP13" s="19">
        <f t="shared" ref="DP13" si="141">SUM(DP14:DP16)</f>
        <v>8888.8888888888887</v>
      </c>
      <c r="DQ13" s="20">
        <f t="shared" ref="DQ13" si="142">SUM(DQ14:DQ16)</f>
        <v>0</v>
      </c>
      <c r="DR13" s="20">
        <f t="shared" ref="DR13" si="143">SUM(DR14:DR16)</f>
        <v>0</v>
      </c>
      <c r="DS13" s="19">
        <f t="shared" ref="DS13" si="144">SUM(DS14:DS16)</f>
        <v>5555.5555555555557</v>
      </c>
      <c r="DT13" s="19">
        <f t="shared" ref="DT13" si="145">SUM(DT14:DT16)</f>
        <v>8888.8888888888887</v>
      </c>
    </row>
    <row r="14" spans="1:124" s="16" customFormat="1" x14ac:dyDescent="0.2">
      <c r="B14" s="119" t="s">
        <v>112</v>
      </c>
      <c r="C14" s="21">
        <v>0</v>
      </c>
      <c r="D14" s="114">
        <v>5000</v>
      </c>
      <c r="E14" s="114">
        <v>8000</v>
      </c>
      <c r="F14" s="114">
        <f>E14</f>
        <v>8000</v>
      </c>
      <c r="G14" s="114">
        <f>F14</f>
        <v>8000</v>
      </c>
      <c r="H14" s="114">
        <f>+G14</f>
        <v>8000</v>
      </c>
      <c r="I14" s="115"/>
      <c r="J14" s="115"/>
      <c r="K14" s="114">
        <f>+D14</f>
        <v>5000</v>
      </c>
      <c r="L14" s="114">
        <f t="shared" ref="L14:O14" si="146">+E14</f>
        <v>8000</v>
      </c>
      <c r="M14" s="114">
        <f t="shared" si="146"/>
        <v>8000</v>
      </c>
      <c r="N14" s="114">
        <f t="shared" si="146"/>
        <v>8000</v>
      </c>
      <c r="O14" s="114">
        <f t="shared" si="146"/>
        <v>8000</v>
      </c>
      <c r="P14" s="115"/>
      <c r="Q14" s="115"/>
      <c r="R14" s="114">
        <f>$K$14*(1+R3)</f>
        <v>5000</v>
      </c>
      <c r="S14" s="114">
        <f>$L$14*(1+S3)</f>
        <v>1599.9999999999995</v>
      </c>
      <c r="T14" s="114">
        <f>$M$14*(1+T3)</f>
        <v>1599.9999999999995</v>
      </c>
      <c r="U14" s="114">
        <f>$N$14*(1+U3)</f>
        <v>1599.9999999999995</v>
      </c>
      <c r="V14" s="114">
        <f>$O$14*(1+V3)</f>
        <v>1599.9999999999995</v>
      </c>
      <c r="W14" s="115"/>
      <c r="X14" s="115"/>
      <c r="Y14" s="114">
        <f>$K$14*(1+Y3)</f>
        <v>999.99999999999977</v>
      </c>
      <c r="Z14" s="114">
        <f>$L$14*(1+Z3)</f>
        <v>1599.9999999999995</v>
      </c>
      <c r="AA14" s="114">
        <f>$M$14*(1+AA3)</f>
        <v>1599.9999999999995</v>
      </c>
      <c r="AB14" s="114">
        <f>$N$14*(1+AB3)</f>
        <v>1599.9999999999995</v>
      </c>
      <c r="AC14" s="114">
        <f>$O$14*(1+AC3)</f>
        <v>1599.9999999999995</v>
      </c>
      <c r="AD14" s="115"/>
      <c r="AE14" s="115"/>
      <c r="AF14" s="114">
        <f>$K$14*(1+AF3)</f>
        <v>999.99999999999977</v>
      </c>
      <c r="AG14" s="114">
        <f>$L$14*(1+AG3)</f>
        <v>1599.9999999999995</v>
      </c>
      <c r="AH14" s="114">
        <f>$M$14*(1+AH3)</f>
        <v>1599.9999999999995</v>
      </c>
      <c r="AI14" s="114">
        <f>$N$14*(1+AI3)</f>
        <v>1599.9999999999995</v>
      </c>
      <c r="AJ14" s="114">
        <f>$O$14*(1+AJ3)</f>
        <v>1599.9999999999995</v>
      </c>
      <c r="AK14" s="115"/>
      <c r="AL14" s="115"/>
      <c r="AM14" s="114">
        <f>$K$14*(1+AM3)</f>
        <v>999.99999999999977</v>
      </c>
      <c r="AN14" s="114">
        <f>$L$14*(1+AN3)</f>
        <v>1599.9999999999995</v>
      </c>
      <c r="AO14" s="114">
        <f>$M$14*(1+AO3)</f>
        <v>1599.9999999999995</v>
      </c>
      <c r="AP14" s="114">
        <f>$N$14*(1+AP3)</f>
        <v>1599.9999999999995</v>
      </c>
      <c r="AQ14" s="114">
        <f>$O$14*(1+AQ3)</f>
        <v>1599.9999999999995</v>
      </c>
      <c r="AR14" s="115"/>
      <c r="AS14" s="115"/>
      <c r="AT14" s="114">
        <f>$K$14*(1+AT3)</f>
        <v>1500.0000000000002</v>
      </c>
      <c r="AU14" s="114">
        <f>$L$14*(1+AU3)</f>
        <v>2400.0000000000005</v>
      </c>
      <c r="AV14" s="114">
        <f>$M$14*(1+AV3)</f>
        <v>2400.0000000000005</v>
      </c>
      <c r="AW14" s="114">
        <f>$N$14*(1+AW3)</f>
        <v>2400.0000000000005</v>
      </c>
      <c r="AX14" s="114">
        <f>$O$14*(1+AX3)</f>
        <v>2400.0000000000005</v>
      </c>
      <c r="AY14" s="115"/>
      <c r="AZ14" s="115"/>
      <c r="BA14" s="114">
        <f>$K$14*(1+BA3)</f>
        <v>1500.0000000000002</v>
      </c>
      <c r="BB14" s="114">
        <f>$L$14*(1+BB3)</f>
        <v>2400.0000000000005</v>
      </c>
      <c r="BC14" s="114">
        <f>$M$14*(1+BC3)</f>
        <v>2400.0000000000005</v>
      </c>
      <c r="BD14" s="114">
        <f>$N$14*(1+BD3)</f>
        <v>2400.0000000000005</v>
      </c>
      <c r="BE14" s="114">
        <f>$O$14*(1+BE3)</f>
        <v>2400.0000000000005</v>
      </c>
      <c r="BF14" s="115"/>
      <c r="BG14" s="115"/>
      <c r="BH14" s="114">
        <f>$K$14*(1+BH3)</f>
        <v>2500</v>
      </c>
      <c r="BI14" s="114">
        <f>$L$14*(1+BI3)</f>
        <v>4000</v>
      </c>
      <c r="BJ14" s="114">
        <f>$M$14*(1+BJ3)</f>
        <v>4000</v>
      </c>
      <c r="BK14" s="114">
        <f>$N$14*(1+BK3)</f>
        <v>4000</v>
      </c>
      <c r="BL14" s="114">
        <f>$O$14*(1+BL3)</f>
        <v>4000</v>
      </c>
      <c r="BM14" s="115"/>
      <c r="BN14" s="115"/>
      <c r="BO14" s="114">
        <f>$K$14*(1+BO3)</f>
        <v>2500</v>
      </c>
      <c r="BP14" s="114">
        <f>$L$14*(1+BP3)</f>
        <v>4000</v>
      </c>
      <c r="BQ14" s="114">
        <f>$M$14*(1+BQ3)</f>
        <v>4000</v>
      </c>
      <c r="BR14" s="114">
        <f>$N$14*(1+BR3)</f>
        <v>4000</v>
      </c>
      <c r="BS14" s="114">
        <f>$O$14*(1+BS3)</f>
        <v>4000</v>
      </c>
      <c r="BT14" s="115"/>
      <c r="BU14" s="115"/>
      <c r="BV14" s="114">
        <f>$K$14*(1+BV3)</f>
        <v>3349.9999999999995</v>
      </c>
      <c r="BW14" s="114">
        <f>$L$14*(1+BW3)</f>
        <v>5359.9999999999991</v>
      </c>
      <c r="BX14" s="114">
        <f>$M$14*(1+BX3)</f>
        <v>5359.9999999999991</v>
      </c>
      <c r="BY14" s="114">
        <f>$N$14*(1+BY3)</f>
        <v>5359.9999999999991</v>
      </c>
      <c r="BZ14" s="114">
        <f>$O$14*(1+BZ3)</f>
        <v>5359.9999999999991</v>
      </c>
      <c r="CA14" s="115"/>
      <c r="CB14" s="115"/>
      <c r="CC14" s="114">
        <f>$K$14*(1+CC3)</f>
        <v>4000</v>
      </c>
      <c r="CD14" s="114">
        <f>$L$14*(1+CD3)</f>
        <v>6400</v>
      </c>
      <c r="CE14" s="114">
        <f>$M$14*(1+CE3)</f>
        <v>6400</v>
      </c>
      <c r="CF14" s="114">
        <f>$N$14*(1+CF3)</f>
        <v>6400</v>
      </c>
      <c r="CG14" s="114">
        <f>$O$14*(1+CG3)</f>
        <v>6400</v>
      </c>
      <c r="CH14" s="115"/>
      <c r="CI14" s="115"/>
      <c r="CJ14" s="114">
        <f>$K$14*(1+CJ3)</f>
        <v>5500</v>
      </c>
      <c r="CK14" s="114">
        <f>$L$14*(1+CK3)</f>
        <v>8800</v>
      </c>
      <c r="CL14" s="114">
        <f>$M$14*(1+CL3)</f>
        <v>8800</v>
      </c>
      <c r="CM14" s="114">
        <f>$N$14*(1+CM3)</f>
        <v>8800</v>
      </c>
      <c r="CN14" s="114">
        <f>$O$14*(1+CN3)</f>
        <v>8800</v>
      </c>
      <c r="CO14" s="115"/>
      <c r="CP14" s="115"/>
      <c r="CQ14" s="114">
        <f>$K$14*(1+CQ3)</f>
        <v>5500</v>
      </c>
      <c r="CR14" s="114">
        <f>$L$14*(1+CR3)</f>
        <v>8800</v>
      </c>
      <c r="CS14" s="114">
        <f>$M$14*(1+CS3)</f>
        <v>8800</v>
      </c>
      <c r="CT14" s="114">
        <f>$N$14*(1+CT3)</f>
        <v>8800</v>
      </c>
      <c r="CU14" s="114">
        <f>$O$14*(1+CU3)</f>
        <v>8800</v>
      </c>
      <c r="CV14" s="115"/>
      <c r="CW14" s="115"/>
      <c r="CX14" s="114">
        <f>$K$14*(1+CX3)</f>
        <v>5500</v>
      </c>
      <c r="CY14" s="114">
        <f>$L$14*(1+CY3)</f>
        <v>8800</v>
      </c>
      <c r="CZ14" s="114">
        <f>$M$14*(1+CZ3)</f>
        <v>8800</v>
      </c>
      <c r="DA14" s="114">
        <f>$N$14*(1+DA3)</f>
        <v>8800</v>
      </c>
      <c r="DB14" s="114">
        <f>$O$14*(1+DB3)</f>
        <v>8800</v>
      </c>
      <c r="DC14" s="115"/>
      <c r="DD14" s="115"/>
      <c r="DE14" s="114">
        <f>$K$14*(1+DE3)</f>
        <v>5250</v>
      </c>
      <c r="DF14" s="114">
        <f>$L$14*(1+DF3)</f>
        <v>8400</v>
      </c>
      <c r="DG14" s="114">
        <f>$M$14*(1+DG3)</f>
        <v>8400</v>
      </c>
      <c r="DH14" s="114">
        <f>$N$14*(1+DH3)</f>
        <v>8400</v>
      </c>
      <c r="DI14" s="114">
        <f>$O$14*(1+DI3)</f>
        <v>8400</v>
      </c>
      <c r="DJ14" s="115"/>
      <c r="DK14" s="115"/>
      <c r="DL14" s="114">
        <f>$K$14*(1+DL3)</f>
        <v>5000</v>
      </c>
      <c r="DM14" s="114">
        <f>$L$14*(1+DM3)</f>
        <v>8000</v>
      </c>
      <c r="DN14" s="114">
        <f>$M$14*(1+DN3)</f>
        <v>8000</v>
      </c>
      <c r="DO14" s="114">
        <f>$N$14*(1+DO3)</f>
        <v>8000</v>
      </c>
      <c r="DP14" s="114">
        <f>$O$14*(1+DP3)</f>
        <v>8000</v>
      </c>
      <c r="DQ14" s="115"/>
      <c r="DR14" s="115"/>
      <c r="DS14" s="114">
        <f>$K$14*(1+DS3)</f>
        <v>5000</v>
      </c>
      <c r="DT14" s="114">
        <f>$L$14*(1+DT3)</f>
        <v>8000</v>
      </c>
    </row>
    <row r="15" spans="1:124" s="16" customFormat="1" x14ac:dyDescent="0.2">
      <c r="B15" s="119" t="s">
        <v>86</v>
      </c>
      <c r="C15" s="22"/>
      <c r="D15" s="108"/>
      <c r="E15" s="108"/>
      <c r="F15" s="108"/>
      <c r="G15" s="108"/>
      <c r="H15" s="108"/>
      <c r="I15" s="116"/>
      <c r="J15" s="116"/>
      <c r="K15" s="108"/>
      <c r="L15" s="108"/>
      <c r="M15" s="108"/>
      <c r="N15" s="108"/>
      <c r="O15" s="108"/>
      <c r="P15" s="116"/>
      <c r="Q15" s="116"/>
      <c r="R15" s="108"/>
      <c r="S15" s="108"/>
      <c r="T15" s="108"/>
      <c r="U15" s="108"/>
      <c r="V15" s="108"/>
      <c r="W15" s="116"/>
      <c r="X15" s="116"/>
      <c r="Y15" s="108"/>
      <c r="Z15" s="108"/>
      <c r="AA15" s="108"/>
      <c r="AB15" s="108"/>
      <c r="AC15" s="108"/>
      <c r="AD15" s="116"/>
      <c r="AE15" s="116"/>
      <c r="AF15" s="108"/>
      <c r="AG15" s="108"/>
      <c r="AH15" s="108"/>
      <c r="AI15" s="108"/>
      <c r="AJ15" s="108"/>
      <c r="AK15" s="116"/>
      <c r="AL15" s="116"/>
      <c r="AM15" s="108"/>
      <c r="AN15" s="108"/>
      <c r="AO15" s="108"/>
      <c r="AP15" s="108"/>
      <c r="AQ15" s="108"/>
      <c r="AR15" s="116"/>
      <c r="AS15" s="116"/>
      <c r="AT15" s="108"/>
      <c r="AU15" s="108"/>
      <c r="AV15" s="108"/>
      <c r="AW15" s="108"/>
      <c r="AX15" s="108"/>
      <c r="AY15" s="116"/>
      <c r="AZ15" s="116"/>
      <c r="BA15" s="108"/>
      <c r="BB15" s="108"/>
      <c r="BC15" s="108"/>
      <c r="BD15" s="108"/>
      <c r="BE15" s="108"/>
      <c r="BF15" s="116"/>
      <c r="BG15" s="116"/>
      <c r="BH15" s="108"/>
      <c r="BI15" s="108"/>
      <c r="BJ15" s="108"/>
      <c r="BK15" s="108"/>
      <c r="BL15" s="108"/>
      <c r="BM15" s="116"/>
      <c r="BN15" s="116"/>
      <c r="BO15" s="108"/>
      <c r="BP15" s="108"/>
      <c r="BQ15" s="108"/>
      <c r="BR15" s="108"/>
      <c r="BS15" s="108"/>
      <c r="BT15" s="116"/>
      <c r="BU15" s="116"/>
      <c r="BV15" s="108"/>
      <c r="BW15" s="108"/>
      <c r="BX15" s="108"/>
      <c r="BY15" s="108"/>
      <c r="BZ15" s="108"/>
      <c r="CA15" s="116"/>
      <c r="CB15" s="116"/>
      <c r="CC15" s="108"/>
      <c r="CD15" s="108"/>
      <c r="CE15" s="108"/>
      <c r="CF15" s="108"/>
      <c r="CG15" s="108"/>
      <c r="CH15" s="116"/>
      <c r="CI15" s="116"/>
      <c r="CJ15" s="108"/>
      <c r="CK15" s="108"/>
      <c r="CL15" s="108"/>
      <c r="CM15" s="108"/>
      <c r="CN15" s="108"/>
      <c r="CO15" s="116"/>
      <c r="CP15" s="116"/>
      <c r="CQ15" s="108"/>
      <c r="CR15" s="108"/>
      <c r="CS15" s="108"/>
      <c r="CT15" s="108"/>
      <c r="CU15" s="108"/>
      <c r="CV15" s="116"/>
      <c r="CW15" s="116"/>
      <c r="CX15" s="108"/>
      <c r="CY15" s="108"/>
      <c r="CZ15" s="108"/>
      <c r="DA15" s="108"/>
      <c r="DB15" s="108"/>
      <c r="DC15" s="116"/>
      <c r="DD15" s="116"/>
      <c r="DE15" s="108"/>
      <c r="DF15" s="108"/>
      <c r="DG15" s="108"/>
      <c r="DH15" s="108"/>
      <c r="DI15" s="108"/>
      <c r="DJ15" s="116"/>
      <c r="DK15" s="116"/>
      <c r="DL15" s="108"/>
      <c r="DM15" s="108"/>
      <c r="DN15" s="108"/>
      <c r="DO15" s="108"/>
      <c r="DP15" s="108"/>
      <c r="DQ15" s="116"/>
      <c r="DR15" s="116"/>
      <c r="DS15" s="108"/>
      <c r="DT15" s="108"/>
    </row>
    <row r="16" spans="1:124" s="16" customFormat="1" x14ac:dyDescent="0.2">
      <c r="B16" s="119" t="s">
        <v>87</v>
      </c>
      <c r="C16" s="22">
        <v>0</v>
      </c>
      <c r="D16" s="108">
        <f>D14/0.9*0.1</f>
        <v>555.55555555555554</v>
      </c>
      <c r="E16" s="108">
        <f t="shared" ref="E16:H16" si="147">E14/0.9*0.1</f>
        <v>888.88888888888891</v>
      </c>
      <c r="F16" s="108">
        <f t="shared" si="147"/>
        <v>888.88888888888891</v>
      </c>
      <c r="G16" s="108">
        <f t="shared" si="147"/>
        <v>888.88888888888891</v>
      </c>
      <c r="H16" s="108">
        <f t="shared" si="147"/>
        <v>888.88888888888891</v>
      </c>
      <c r="I16" s="116"/>
      <c r="J16" s="116"/>
      <c r="K16" s="108">
        <f>K14/0.9*0.1</f>
        <v>555.55555555555554</v>
      </c>
      <c r="L16" s="108">
        <f t="shared" ref="L16:O16" si="148">L14/0.9*0.1</f>
        <v>888.88888888888891</v>
      </c>
      <c r="M16" s="108">
        <f t="shared" si="148"/>
        <v>888.88888888888891</v>
      </c>
      <c r="N16" s="108">
        <f t="shared" si="148"/>
        <v>888.88888888888891</v>
      </c>
      <c r="O16" s="108">
        <f t="shared" si="148"/>
        <v>888.88888888888891</v>
      </c>
      <c r="P16" s="116"/>
      <c r="Q16" s="116"/>
      <c r="R16" s="108">
        <f>R14/0.9*0.1</f>
        <v>555.55555555555554</v>
      </c>
      <c r="S16" s="108">
        <f t="shared" ref="S16:V16" si="149">S14/0.9*0.1</f>
        <v>177.77777777777771</v>
      </c>
      <c r="T16" s="108">
        <f t="shared" si="149"/>
        <v>177.77777777777771</v>
      </c>
      <c r="U16" s="108">
        <f t="shared" si="149"/>
        <v>177.77777777777771</v>
      </c>
      <c r="V16" s="108">
        <f t="shared" si="149"/>
        <v>177.77777777777771</v>
      </c>
      <c r="W16" s="116"/>
      <c r="X16" s="116"/>
      <c r="Y16" s="108">
        <f>Y14/0.9*0.1</f>
        <v>111.11111111111109</v>
      </c>
      <c r="Z16" s="108">
        <f t="shared" ref="Z16:AC16" si="150">Z14/0.9*0.1</f>
        <v>177.77777777777771</v>
      </c>
      <c r="AA16" s="108">
        <f t="shared" si="150"/>
        <v>177.77777777777771</v>
      </c>
      <c r="AB16" s="108">
        <f t="shared" si="150"/>
        <v>177.77777777777771</v>
      </c>
      <c r="AC16" s="108">
        <f t="shared" si="150"/>
        <v>177.77777777777771</v>
      </c>
      <c r="AD16" s="116"/>
      <c r="AE16" s="116"/>
      <c r="AF16" s="108">
        <f>AF14/0.9*0.1</f>
        <v>111.11111111111109</v>
      </c>
      <c r="AG16" s="108">
        <f t="shared" ref="AG16:AJ16" si="151">AG14/0.9*0.1</f>
        <v>177.77777777777771</v>
      </c>
      <c r="AH16" s="108">
        <f t="shared" si="151"/>
        <v>177.77777777777771</v>
      </c>
      <c r="AI16" s="108">
        <f t="shared" si="151"/>
        <v>177.77777777777771</v>
      </c>
      <c r="AJ16" s="108">
        <f t="shared" si="151"/>
        <v>177.77777777777771</v>
      </c>
      <c r="AK16" s="116"/>
      <c r="AL16" s="116"/>
      <c r="AM16" s="108">
        <f>AM14/0.9*0.1</f>
        <v>111.11111111111109</v>
      </c>
      <c r="AN16" s="108">
        <f t="shared" ref="AN16:AQ16" si="152">AN14/0.9*0.1</f>
        <v>177.77777777777771</v>
      </c>
      <c r="AO16" s="108">
        <f t="shared" si="152"/>
        <v>177.77777777777771</v>
      </c>
      <c r="AP16" s="108">
        <f t="shared" si="152"/>
        <v>177.77777777777771</v>
      </c>
      <c r="AQ16" s="108">
        <f t="shared" si="152"/>
        <v>177.77777777777771</v>
      </c>
      <c r="AR16" s="115"/>
      <c r="AS16" s="115"/>
      <c r="AT16" s="108">
        <f>AT14/0.9*0.1</f>
        <v>166.66666666666671</v>
      </c>
      <c r="AU16" s="108">
        <f t="shared" ref="AU16:AX16" si="153">AU14/0.9*0.1</f>
        <v>266.66666666666669</v>
      </c>
      <c r="AV16" s="108">
        <f t="shared" si="153"/>
        <v>266.66666666666669</v>
      </c>
      <c r="AW16" s="108">
        <f t="shared" si="153"/>
        <v>266.66666666666669</v>
      </c>
      <c r="AX16" s="108">
        <f t="shared" si="153"/>
        <v>266.66666666666669</v>
      </c>
      <c r="AY16" s="115"/>
      <c r="AZ16" s="115"/>
      <c r="BA16" s="108">
        <f>BA14/0.9*0.1</f>
        <v>166.66666666666671</v>
      </c>
      <c r="BB16" s="108">
        <f t="shared" ref="BB16:BE16" si="154">BB14/0.9*0.1</f>
        <v>266.66666666666669</v>
      </c>
      <c r="BC16" s="108">
        <f t="shared" si="154"/>
        <v>266.66666666666669</v>
      </c>
      <c r="BD16" s="108">
        <f t="shared" si="154"/>
        <v>266.66666666666669</v>
      </c>
      <c r="BE16" s="108">
        <f t="shared" si="154"/>
        <v>266.66666666666669</v>
      </c>
      <c r="BF16" s="115"/>
      <c r="BG16" s="115"/>
      <c r="BH16" s="108">
        <f>BH14/0.9*0.1</f>
        <v>277.77777777777777</v>
      </c>
      <c r="BI16" s="108">
        <f t="shared" ref="BI16:BL16" si="155">BI14/0.9*0.1</f>
        <v>444.44444444444446</v>
      </c>
      <c r="BJ16" s="108">
        <f t="shared" si="155"/>
        <v>444.44444444444446</v>
      </c>
      <c r="BK16" s="108">
        <f t="shared" si="155"/>
        <v>444.44444444444446</v>
      </c>
      <c r="BL16" s="108">
        <f t="shared" si="155"/>
        <v>444.44444444444446</v>
      </c>
      <c r="BM16" s="115"/>
      <c r="BN16" s="115"/>
      <c r="BO16" s="108">
        <f>BO14/0.9*0.1</f>
        <v>277.77777777777777</v>
      </c>
      <c r="BP16" s="108">
        <f t="shared" ref="BP16:BS16" si="156">BP14/0.9*0.1</f>
        <v>444.44444444444446</v>
      </c>
      <c r="BQ16" s="108">
        <f t="shared" si="156"/>
        <v>444.44444444444446</v>
      </c>
      <c r="BR16" s="108">
        <f t="shared" si="156"/>
        <v>444.44444444444446</v>
      </c>
      <c r="BS16" s="108">
        <f t="shared" si="156"/>
        <v>444.44444444444446</v>
      </c>
      <c r="BT16" s="115"/>
      <c r="BU16" s="115"/>
      <c r="BV16" s="108">
        <f>BV14/0.9*0.1</f>
        <v>372.22222222222217</v>
      </c>
      <c r="BW16" s="108">
        <f t="shared" ref="BW16:BZ16" si="157">BW14/0.9*0.1</f>
        <v>595.55555555555554</v>
      </c>
      <c r="BX16" s="108">
        <f t="shared" si="157"/>
        <v>595.55555555555554</v>
      </c>
      <c r="BY16" s="108">
        <f t="shared" si="157"/>
        <v>595.55555555555554</v>
      </c>
      <c r="BZ16" s="108">
        <f t="shared" si="157"/>
        <v>595.55555555555554</v>
      </c>
      <c r="CA16" s="115"/>
      <c r="CB16" s="115"/>
      <c r="CC16" s="108">
        <f>CC14/0.9*0.1</f>
        <v>444.44444444444446</v>
      </c>
      <c r="CD16" s="108">
        <f t="shared" ref="CD16:CG16" si="158">CD14/0.9*0.1</f>
        <v>711.1111111111112</v>
      </c>
      <c r="CE16" s="108">
        <f t="shared" si="158"/>
        <v>711.1111111111112</v>
      </c>
      <c r="CF16" s="108">
        <f t="shared" si="158"/>
        <v>711.1111111111112</v>
      </c>
      <c r="CG16" s="108">
        <f t="shared" si="158"/>
        <v>711.1111111111112</v>
      </c>
      <c r="CH16" s="115"/>
      <c r="CI16" s="115"/>
      <c r="CJ16" s="108">
        <f>CJ14/0.9*0.1</f>
        <v>611.1111111111112</v>
      </c>
      <c r="CK16" s="108">
        <f t="shared" ref="CK16:CN16" si="159">CK14/0.9*0.1</f>
        <v>977.77777777777783</v>
      </c>
      <c r="CL16" s="108">
        <f t="shared" si="159"/>
        <v>977.77777777777783</v>
      </c>
      <c r="CM16" s="108">
        <f t="shared" si="159"/>
        <v>977.77777777777783</v>
      </c>
      <c r="CN16" s="108">
        <f t="shared" si="159"/>
        <v>977.77777777777783</v>
      </c>
      <c r="CO16" s="116"/>
      <c r="CP16" s="116"/>
      <c r="CQ16" s="108">
        <f>CQ14/0.9*0.1</f>
        <v>611.1111111111112</v>
      </c>
      <c r="CR16" s="108">
        <f t="shared" ref="CR16:CU16" si="160">CR14/0.9*0.1</f>
        <v>977.77777777777783</v>
      </c>
      <c r="CS16" s="108">
        <f t="shared" si="160"/>
        <v>977.77777777777783</v>
      </c>
      <c r="CT16" s="108">
        <f t="shared" si="160"/>
        <v>977.77777777777783</v>
      </c>
      <c r="CU16" s="108">
        <f t="shared" si="160"/>
        <v>977.77777777777783</v>
      </c>
      <c r="CV16" s="116"/>
      <c r="CW16" s="116"/>
      <c r="CX16" s="108">
        <f>CX14/0.9*0.1</f>
        <v>611.1111111111112</v>
      </c>
      <c r="CY16" s="108">
        <f t="shared" ref="CY16:DB16" si="161">CY14/0.9*0.1</f>
        <v>977.77777777777783</v>
      </c>
      <c r="CZ16" s="108">
        <f t="shared" si="161"/>
        <v>977.77777777777783</v>
      </c>
      <c r="DA16" s="108">
        <f t="shared" si="161"/>
        <v>977.77777777777783</v>
      </c>
      <c r="DB16" s="108">
        <f t="shared" si="161"/>
        <v>977.77777777777783</v>
      </c>
      <c r="DC16" s="116"/>
      <c r="DD16" s="116"/>
      <c r="DE16" s="108">
        <f>DE14/0.9*0.1</f>
        <v>583.33333333333337</v>
      </c>
      <c r="DF16" s="108">
        <f t="shared" ref="DF16:DI16" si="162">DF14/0.9*0.1</f>
        <v>933.33333333333348</v>
      </c>
      <c r="DG16" s="108">
        <f t="shared" si="162"/>
        <v>933.33333333333348</v>
      </c>
      <c r="DH16" s="108">
        <f t="shared" si="162"/>
        <v>933.33333333333348</v>
      </c>
      <c r="DI16" s="108">
        <f t="shared" si="162"/>
        <v>933.33333333333348</v>
      </c>
      <c r="DJ16" s="116"/>
      <c r="DK16" s="116"/>
      <c r="DL16" s="108">
        <f>DL14/0.9*0.1</f>
        <v>555.55555555555554</v>
      </c>
      <c r="DM16" s="108">
        <f t="shared" ref="DM16:DP16" si="163">DM14/0.9*0.1</f>
        <v>888.88888888888891</v>
      </c>
      <c r="DN16" s="108">
        <f t="shared" si="163"/>
        <v>888.88888888888891</v>
      </c>
      <c r="DO16" s="108">
        <f t="shared" si="163"/>
        <v>888.88888888888891</v>
      </c>
      <c r="DP16" s="108">
        <f t="shared" si="163"/>
        <v>888.88888888888891</v>
      </c>
      <c r="DQ16" s="116"/>
      <c r="DR16" s="116"/>
      <c r="DS16" s="108">
        <f>DS14/0.9*0.1</f>
        <v>555.55555555555554</v>
      </c>
      <c r="DT16" s="108">
        <f t="shared" ref="DT16" si="164">DT14/0.9*0.1</f>
        <v>888.88888888888891</v>
      </c>
    </row>
    <row r="17" spans="2:124" s="16" customFormat="1" x14ac:dyDescent="0.2">
      <c r="B17" s="18" t="s">
        <v>11</v>
      </c>
      <c r="C17" s="20">
        <f>SUM(C18:C21)</f>
        <v>0</v>
      </c>
      <c r="D17" s="19">
        <f t="shared" ref="D17:BO17" si="165">SUM(D18:D21)</f>
        <v>0</v>
      </c>
      <c r="E17" s="19">
        <f t="shared" si="165"/>
        <v>0</v>
      </c>
      <c r="F17" s="19">
        <f t="shared" si="165"/>
        <v>0</v>
      </c>
      <c r="G17" s="19">
        <f t="shared" si="165"/>
        <v>0</v>
      </c>
      <c r="H17" s="19">
        <f t="shared" si="165"/>
        <v>0</v>
      </c>
      <c r="I17" s="20">
        <f t="shared" si="165"/>
        <v>0</v>
      </c>
      <c r="J17" s="20">
        <f t="shared" si="165"/>
        <v>0</v>
      </c>
      <c r="K17" s="19">
        <f t="shared" si="165"/>
        <v>0</v>
      </c>
      <c r="L17" s="19">
        <f t="shared" si="165"/>
        <v>0</v>
      </c>
      <c r="M17" s="19">
        <f t="shared" si="165"/>
        <v>0</v>
      </c>
      <c r="N17" s="19">
        <f t="shared" si="165"/>
        <v>0</v>
      </c>
      <c r="O17" s="19">
        <f t="shared" si="165"/>
        <v>0</v>
      </c>
      <c r="P17" s="20">
        <f t="shared" si="165"/>
        <v>0</v>
      </c>
      <c r="Q17" s="20">
        <f t="shared" si="165"/>
        <v>0</v>
      </c>
      <c r="R17" s="19">
        <f t="shared" si="165"/>
        <v>0</v>
      </c>
      <c r="S17" s="19">
        <f t="shared" si="165"/>
        <v>0</v>
      </c>
      <c r="T17" s="19">
        <f t="shared" si="165"/>
        <v>0</v>
      </c>
      <c r="U17" s="19">
        <f t="shared" si="165"/>
        <v>0</v>
      </c>
      <c r="V17" s="19">
        <f t="shared" si="165"/>
        <v>0</v>
      </c>
      <c r="W17" s="20">
        <f t="shared" si="165"/>
        <v>0</v>
      </c>
      <c r="X17" s="20">
        <f t="shared" si="165"/>
        <v>0</v>
      </c>
      <c r="Y17" s="19">
        <f t="shared" si="165"/>
        <v>0</v>
      </c>
      <c r="Z17" s="19">
        <f t="shared" si="165"/>
        <v>0</v>
      </c>
      <c r="AA17" s="19">
        <f t="shared" si="165"/>
        <v>0</v>
      </c>
      <c r="AB17" s="19">
        <f t="shared" si="165"/>
        <v>0</v>
      </c>
      <c r="AC17" s="19">
        <f t="shared" si="165"/>
        <v>0</v>
      </c>
      <c r="AD17" s="20">
        <f t="shared" si="165"/>
        <v>0</v>
      </c>
      <c r="AE17" s="20">
        <f t="shared" si="165"/>
        <v>0</v>
      </c>
      <c r="AF17" s="19">
        <f t="shared" si="165"/>
        <v>0</v>
      </c>
      <c r="AG17" s="19">
        <f t="shared" si="165"/>
        <v>0</v>
      </c>
      <c r="AH17" s="19">
        <f t="shared" si="165"/>
        <v>75000</v>
      </c>
      <c r="AI17" s="19">
        <f t="shared" si="165"/>
        <v>0</v>
      </c>
      <c r="AJ17" s="19">
        <f t="shared" si="165"/>
        <v>12000</v>
      </c>
      <c r="AK17" s="20">
        <f t="shared" si="165"/>
        <v>0</v>
      </c>
      <c r="AL17" s="20">
        <f t="shared" si="165"/>
        <v>0</v>
      </c>
      <c r="AM17" s="19">
        <f t="shared" si="165"/>
        <v>0</v>
      </c>
      <c r="AN17" s="19">
        <f t="shared" si="165"/>
        <v>0</v>
      </c>
      <c r="AO17" s="19">
        <f t="shared" si="165"/>
        <v>0</v>
      </c>
      <c r="AP17" s="19">
        <f t="shared" si="165"/>
        <v>0</v>
      </c>
      <c r="AQ17" s="19">
        <f t="shared" si="165"/>
        <v>0</v>
      </c>
      <c r="AR17" s="20">
        <f t="shared" si="165"/>
        <v>0</v>
      </c>
      <c r="AS17" s="20">
        <f t="shared" si="165"/>
        <v>0</v>
      </c>
      <c r="AT17" s="19">
        <f t="shared" si="165"/>
        <v>0</v>
      </c>
      <c r="AU17" s="19">
        <f t="shared" si="165"/>
        <v>0</v>
      </c>
      <c r="AV17" s="19">
        <f t="shared" si="165"/>
        <v>0</v>
      </c>
      <c r="AW17" s="19">
        <f t="shared" si="165"/>
        <v>0</v>
      </c>
      <c r="AX17" s="19">
        <f t="shared" si="165"/>
        <v>0</v>
      </c>
      <c r="AY17" s="20">
        <f t="shared" si="165"/>
        <v>0</v>
      </c>
      <c r="AZ17" s="20">
        <f t="shared" si="165"/>
        <v>0</v>
      </c>
      <c r="BA17" s="19">
        <f t="shared" si="165"/>
        <v>10000</v>
      </c>
      <c r="BB17" s="19">
        <f t="shared" si="165"/>
        <v>0</v>
      </c>
      <c r="BC17" s="19">
        <f t="shared" si="165"/>
        <v>0</v>
      </c>
      <c r="BD17" s="19">
        <f t="shared" si="165"/>
        <v>0</v>
      </c>
      <c r="BE17" s="19">
        <f t="shared" si="165"/>
        <v>0</v>
      </c>
      <c r="BF17" s="20">
        <f t="shared" si="165"/>
        <v>0</v>
      </c>
      <c r="BG17" s="20">
        <f t="shared" si="165"/>
        <v>0</v>
      </c>
      <c r="BH17" s="19">
        <f t="shared" si="165"/>
        <v>0</v>
      </c>
      <c r="BI17" s="19">
        <f t="shared" si="165"/>
        <v>0</v>
      </c>
      <c r="BJ17" s="19">
        <f t="shared" si="165"/>
        <v>0</v>
      </c>
      <c r="BK17" s="19">
        <f t="shared" si="165"/>
        <v>0</v>
      </c>
      <c r="BL17" s="19">
        <f t="shared" si="165"/>
        <v>0</v>
      </c>
      <c r="BM17" s="20">
        <f t="shared" si="165"/>
        <v>0</v>
      </c>
      <c r="BN17" s="20">
        <f t="shared" si="165"/>
        <v>0</v>
      </c>
      <c r="BO17" s="19">
        <f t="shared" si="165"/>
        <v>12000</v>
      </c>
      <c r="BP17" s="19">
        <f t="shared" ref="BP17:CP17" si="166">SUM(BP18:BP21)</f>
        <v>0</v>
      </c>
      <c r="BQ17" s="19">
        <f t="shared" si="166"/>
        <v>0</v>
      </c>
      <c r="BR17" s="19">
        <f t="shared" si="166"/>
        <v>0</v>
      </c>
      <c r="BS17" s="19">
        <f t="shared" si="166"/>
        <v>0</v>
      </c>
      <c r="BT17" s="20">
        <f t="shared" si="166"/>
        <v>0</v>
      </c>
      <c r="BU17" s="20">
        <f t="shared" si="166"/>
        <v>0</v>
      </c>
      <c r="BV17" s="19">
        <f t="shared" si="166"/>
        <v>0</v>
      </c>
      <c r="BW17" s="19">
        <f t="shared" si="166"/>
        <v>0</v>
      </c>
      <c r="BX17" s="19">
        <f t="shared" si="166"/>
        <v>0</v>
      </c>
      <c r="BY17" s="19">
        <f t="shared" si="166"/>
        <v>0</v>
      </c>
      <c r="BZ17" s="19">
        <f t="shared" si="166"/>
        <v>0</v>
      </c>
      <c r="CA17" s="20">
        <f t="shared" si="166"/>
        <v>0</v>
      </c>
      <c r="CB17" s="20">
        <f t="shared" si="166"/>
        <v>0</v>
      </c>
      <c r="CC17" s="19">
        <f t="shared" si="166"/>
        <v>0</v>
      </c>
      <c r="CD17" s="19">
        <f t="shared" si="166"/>
        <v>0</v>
      </c>
      <c r="CE17" s="19">
        <f t="shared" si="166"/>
        <v>0</v>
      </c>
      <c r="CF17" s="19">
        <f t="shared" si="166"/>
        <v>0</v>
      </c>
      <c r="CG17" s="19">
        <f t="shared" si="166"/>
        <v>0</v>
      </c>
      <c r="CH17" s="20">
        <f t="shared" si="166"/>
        <v>0</v>
      </c>
      <c r="CI17" s="20">
        <f t="shared" si="166"/>
        <v>0</v>
      </c>
      <c r="CJ17" s="19">
        <f t="shared" si="166"/>
        <v>0</v>
      </c>
      <c r="CK17" s="19">
        <f t="shared" si="166"/>
        <v>0</v>
      </c>
      <c r="CL17" s="19">
        <f t="shared" si="166"/>
        <v>0</v>
      </c>
      <c r="CM17" s="19">
        <f t="shared" si="166"/>
        <v>0</v>
      </c>
      <c r="CN17" s="19">
        <f t="shared" si="166"/>
        <v>0</v>
      </c>
      <c r="CO17" s="20">
        <f t="shared" si="166"/>
        <v>0</v>
      </c>
      <c r="CP17" s="20">
        <f t="shared" si="166"/>
        <v>0</v>
      </c>
      <c r="CQ17" s="19">
        <f t="shared" ref="CQ17:CW17" si="167">SUM(CQ18:CQ21)</f>
        <v>0</v>
      </c>
      <c r="CR17" s="19">
        <f t="shared" si="167"/>
        <v>0</v>
      </c>
      <c r="CS17" s="19">
        <f t="shared" si="167"/>
        <v>0</v>
      </c>
      <c r="CT17" s="19">
        <f t="shared" si="167"/>
        <v>12000</v>
      </c>
      <c r="CU17" s="19">
        <f t="shared" si="167"/>
        <v>0</v>
      </c>
      <c r="CV17" s="20">
        <f t="shared" si="167"/>
        <v>0</v>
      </c>
      <c r="CW17" s="20">
        <f t="shared" si="167"/>
        <v>0</v>
      </c>
      <c r="CX17" s="19">
        <f t="shared" ref="CX17:DT17" si="168">SUM(CX18:CX21)</f>
        <v>0</v>
      </c>
      <c r="CY17" s="19">
        <f t="shared" si="168"/>
        <v>0</v>
      </c>
      <c r="CZ17" s="19">
        <f t="shared" si="168"/>
        <v>0</v>
      </c>
      <c r="DA17" s="19">
        <f t="shared" si="168"/>
        <v>0</v>
      </c>
      <c r="DB17" s="19">
        <f t="shared" si="168"/>
        <v>0</v>
      </c>
      <c r="DC17" s="20">
        <f t="shared" si="168"/>
        <v>0</v>
      </c>
      <c r="DD17" s="20">
        <f t="shared" si="168"/>
        <v>0</v>
      </c>
      <c r="DE17" s="19">
        <f t="shared" si="168"/>
        <v>0</v>
      </c>
      <c r="DF17" s="19">
        <f t="shared" si="168"/>
        <v>0</v>
      </c>
      <c r="DG17" s="19">
        <f t="shared" si="168"/>
        <v>0</v>
      </c>
      <c r="DH17" s="19">
        <f t="shared" si="168"/>
        <v>0</v>
      </c>
      <c r="DI17" s="19">
        <f t="shared" si="168"/>
        <v>0</v>
      </c>
      <c r="DJ17" s="20">
        <f t="shared" si="168"/>
        <v>0</v>
      </c>
      <c r="DK17" s="20">
        <f t="shared" si="168"/>
        <v>0</v>
      </c>
      <c r="DL17" s="19">
        <f t="shared" si="168"/>
        <v>0</v>
      </c>
      <c r="DM17" s="19">
        <f t="shared" si="168"/>
        <v>0</v>
      </c>
      <c r="DN17" s="19">
        <f t="shared" si="168"/>
        <v>0</v>
      </c>
      <c r="DO17" s="19">
        <f t="shared" si="168"/>
        <v>0</v>
      </c>
      <c r="DP17" s="19">
        <f t="shared" si="168"/>
        <v>0</v>
      </c>
      <c r="DQ17" s="20">
        <f t="shared" si="168"/>
        <v>0</v>
      </c>
      <c r="DR17" s="20">
        <f t="shared" si="168"/>
        <v>0</v>
      </c>
      <c r="DS17" s="19">
        <f t="shared" si="168"/>
        <v>0</v>
      </c>
      <c r="DT17" s="19">
        <f t="shared" si="168"/>
        <v>0</v>
      </c>
    </row>
    <row r="18" spans="2:124" s="16" customFormat="1" x14ac:dyDescent="0.2">
      <c r="B18" s="119" t="s">
        <v>12</v>
      </c>
      <c r="C18" s="116"/>
      <c r="D18" s="108"/>
      <c r="E18" s="108"/>
      <c r="F18" s="108"/>
      <c r="G18" s="108"/>
      <c r="H18" s="108"/>
      <c r="I18" s="116"/>
      <c r="J18" s="116"/>
      <c r="K18" s="108"/>
      <c r="L18" s="108"/>
      <c r="M18" s="108"/>
      <c r="N18" s="108"/>
      <c r="O18" s="108"/>
      <c r="P18" s="116"/>
      <c r="Q18" s="116"/>
      <c r="R18" s="108"/>
      <c r="S18" s="108"/>
      <c r="T18" s="108"/>
      <c r="U18" s="108"/>
      <c r="V18" s="108"/>
      <c r="W18" s="116"/>
      <c r="X18" s="116"/>
      <c r="Y18" s="108"/>
      <c r="Z18" s="108"/>
      <c r="AA18" s="108"/>
      <c r="AB18" s="108"/>
      <c r="AC18" s="108"/>
      <c r="AD18" s="116"/>
      <c r="AE18" s="116"/>
      <c r="AF18" s="108"/>
      <c r="AG18" s="108"/>
      <c r="AH18" s="108"/>
      <c r="AI18" s="108"/>
      <c r="AJ18" s="108"/>
      <c r="AK18" s="116"/>
      <c r="AL18" s="116"/>
      <c r="AM18" s="108"/>
      <c r="AN18" s="108"/>
      <c r="AO18" s="108"/>
      <c r="AP18" s="108"/>
      <c r="AQ18" s="108"/>
      <c r="AR18" s="116"/>
      <c r="AS18" s="116"/>
      <c r="AT18" s="108"/>
      <c r="AU18" s="108"/>
      <c r="AV18" s="108"/>
      <c r="AW18" s="108"/>
      <c r="AX18" s="108"/>
      <c r="AY18" s="116"/>
      <c r="AZ18" s="116"/>
      <c r="BA18" s="108">
        <v>10000</v>
      </c>
      <c r="BB18" s="108"/>
      <c r="BC18" s="108"/>
      <c r="BD18" s="108"/>
      <c r="BE18" s="108"/>
      <c r="BF18" s="116"/>
      <c r="BG18" s="116"/>
      <c r="BH18" s="108"/>
      <c r="BI18" s="108"/>
      <c r="BJ18" s="108"/>
      <c r="BK18" s="108"/>
      <c r="BL18" s="108"/>
      <c r="BM18" s="116"/>
      <c r="BN18" s="116"/>
      <c r="BO18" s="108"/>
      <c r="BP18" s="108"/>
      <c r="BQ18" s="108"/>
      <c r="BR18" s="108"/>
      <c r="BS18" s="108"/>
      <c r="BT18" s="116"/>
      <c r="BU18" s="116"/>
      <c r="BV18" s="108"/>
      <c r="BW18" s="108"/>
      <c r="BX18" s="108"/>
      <c r="BY18" s="108"/>
      <c r="BZ18" s="108"/>
      <c r="CA18" s="116"/>
      <c r="CB18" s="116"/>
      <c r="CC18" s="108"/>
      <c r="CD18" s="108"/>
      <c r="CE18" s="108"/>
      <c r="CF18" s="108"/>
      <c r="CG18" s="108"/>
      <c r="CH18" s="116"/>
      <c r="CI18" s="116"/>
      <c r="CJ18" s="108"/>
      <c r="CK18" s="108"/>
      <c r="CL18" s="108"/>
      <c r="CM18" s="108"/>
      <c r="CN18" s="108"/>
      <c r="CO18" s="116"/>
      <c r="CP18" s="116"/>
      <c r="CQ18" s="108"/>
      <c r="CR18" s="108"/>
      <c r="CS18" s="108"/>
      <c r="CT18" s="108"/>
      <c r="CU18" s="108"/>
      <c r="CV18" s="116"/>
      <c r="CW18" s="116"/>
      <c r="CX18" s="108"/>
      <c r="CY18" s="108"/>
      <c r="CZ18" s="108"/>
      <c r="DA18" s="108"/>
      <c r="DB18" s="108"/>
      <c r="DC18" s="116"/>
      <c r="DD18" s="116"/>
      <c r="DE18" s="108"/>
      <c r="DF18" s="108"/>
      <c r="DG18" s="108"/>
      <c r="DH18" s="108"/>
      <c r="DI18" s="108"/>
      <c r="DJ18" s="116"/>
      <c r="DK18" s="116"/>
      <c r="DL18" s="108"/>
      <c r="DM18" s="108"/>
      <c r="DN18" s="108"/>
      <c r="DO18" s="108"/>
      <c r="DP18" s="108"/>
      <c r="DQ18" s="116"/>
      <c r="DR18" s="116"/>
      <c r="DS18" s="108"/>
      <c r="DT18" s="108"/>
    </row>
    <row r="19" spans="2:124" s="16" customFormat="1" x14ac:dyDescent="0.2">
      <c r="B19" s="119" t="s">
        <v>13</v>
      </c>
      <c r="C19" s="116"/>
      <c r="D19" s="108"/>
      <c r="E19" s="108"/>
      <c r="F19" s="108"/>
      <c r="G19" s="108"/>
      <c r="H19" s="108"/>
      <c r="I19" s="116"/>
      <c r="J19" s="116"/>
      <c r="K19" s="108"/>
      <c r="L19" s="108"/>
      <c r="M19" s="108"/>
      <c r="N19" s="108"/>
      <c r="O19" s="108"/>
      <c r="P19" s="116"/>
      <c r="Q19" s="116"/>
      <c r="R19" s="108"/>
      <c r="S19" s="108"/>
      <c r="T19" s="108"/>
      <c r="U19" s="108"/>
      <c r="V19" s="108"/>
      <c r="W19" s="116"/>
      <c r="X19" s="116"/>
      <c r="Y19" s="108"/>
      <c r="Z19" s="108"/>
      <c r="AA19" s="108"/>
      <c r="AB19" s="108"/>
      <c r="AC19" s="108"/>
      <c r="AD19" s="116"/>
      <c r="AE19" s="116"/>
      <c r="AF19" s="108"/>
      <c r="AG19" s="108"/>
      <c r="AH19" s="108"/>
      <c r="AI19" s="108"/>
      <c r="AJ19" s="108"/>
      <c r="AK19" s="116"/>
      <c r="AL19" s="116"/>
      <c r="AM19" s="108"/>
      <c r="AN19" s="108"/>
      <c r="AO19" s="108"/>
      <c r="AP19" s="108"/>
      <c r="AQ19" s="108"/>
      <c r="AR19" s="116"/>
      <c r="AS19" s="116"/>
      <c r="AT19" s="108"/>
      <c r="AU19" s="108"/>
      <c r="AV19" s="108"/>
      <c r="AW19" s="108"/>
      <c r="AX19" s="108"/>
      <c r="AY19" s="116"/>
      <c r="AZ19" s="116"/>
      <c r="BA19" s="108"/>
      <c r="BB19" s="108"/>
      <c r="BC19" s="108"/>
      <c r="BD19" s="108"/>
      <c r="BE19" s="108"/>
      <c r="BF19" s="116"/>
      <c r="BG19" s="116"/>
      <c r="BH19" s="108"/>
      <c r="BI19" s="108"/>
      <c r="BJ19" s="108"/>
      <c r="BK19" s="108"/>
      <c r="BL19" s="108"/>
      <c r="BM19" s="116"/>
      <c r="BN19" s="116"/>
      <c r="BO19" s="108"/>
      <c r="BP19" s="108"/>
      <c r="BQ19" s="108"/>
      <c r="BR19" s="108"/>
      <c r="BS19" s="108"/>
      <c r="BT19" s="116"/>
      <c r="BU19" s="116"/>
      <c r="BV19" s="108"/>
      <c r="BW19" s="108"/>
      <c r="BX19" s="108"/>
      <c r="BY19" s="108"/>
      <c r="BZ19" s="108"/>
      <c r="CA19" s="116"/>
      <c r="CB19" s="116"/>
      <c r="CC19" s="108"/>
      <c r="CD19" s="108"/>
      <c r="CE19" s="108"/>
      <c r="CF19" s="108"/>
      <c r="CG19" s="108"/>
      <c r="CH19" s="116"/>
      <c r="CI19" s="116"/>
      <c r="CJ19" s="108"/>
      <c r="CK19" s="108"/>
      <c r="CL19" s="108"/>
      <c r="CM19" s="108"/>
      <c r="CN19" s="108"/>
      <c r="CO19" s="116"/>
      <c r="CP19" s="116"/>
      <c r="CQ19" s="108"/>
      <c r="CR19" s="108"/>
      <c r="CS19" s="108"/>
      <c r="CT19" s="108"/>
      <c r="CU19" s="108"/>
      <c r="CV19" s="116"/>
      <c r="CW19" s="116"/>
      <c r="CX19" s="108"/>
      <c r="CY19" s="108"/>
      <c r="CZ19" s="108"/>
      <c r="DA19" s="108"/>
      <c r="DB19" s="108"/>
      <c r="DC19" s="116"/>
      <c r="DD19" s="116"/>
      <c r="DE19" s="108"/>
      <c r="DF19" s="108"/>
      <c r="DG19" s="108"/>
      <c r="DH19" s="108"/>
      <c r="DI19" s="108"/>
      <c r="DJ19" s="116"/>
      <c r="DK19" s="116"/>
      <c r="DL19" s="108"/>
      <c r="DM19" s="108"/>
      <c r="DN19" s="108"/>
      <c r="DO19" s="108"/>
      <c r="DP19" s="108"/>
      <c r="DQ19" s="116"/>
      <c r="DR19" s="116"/>
      <c r="DS19" s="108"/>
      <c r="DT19" s="108"/>
    </row>
    <row r="20" spans="2:124" s="16" customFormat="1" x14ac:dyDescent="0.2">
      <c r="B20" s="121" t="s">
        <v>155</v>
      </c>
      <c r="C20" s="116"/>
      <c r="D20" s="108"/>
      <c r="E20" s="108"/>
      <c r="F20" s="108"/>
      <c r="G20" s="108"/>
      <c r="H20" s="108"/>
      <c r="I20" s="116"/>
      <c r="J20" s="116"/>
      <c r="K20" s="108"/>
      <c r="L20" s="108"/>
      <c r="M20" s="108"/>
      <c r="N20" s="108"/>
      <c r="O20" s="108"/>
      <c r="P20" s="116"/>
      <c r="Q20" s="116"/>
      <c r="R20" s="108"/>
      <c r="S20" s="108"/>
      <c r="T20" s="108"/>
      <c r="U20" s="108"/>
      <c r="V20" s="108"/>
      <c r="W20" s="116"/>
      <c r="X20" s="116"/>
      <c r="Y20" s="108"/>
      <c r="Z20" s="108"/>
      <c r="AA20" s="108"/>
      <c r="AB20" s="108"/>
      <c r="AC20" s="108"/>
      <c r="AD20" s="116"/>
      <c r="AE20" s="116"/>
      <c r="AF20" s="108"/>
      <c r="AG20" s="108"/>
      <c r="AH20" s="108">
        <v>75000</v>
      </c>
      <c r="AI20" s="108"/>
      <c r="AJ20" s="108"/>
      <c r="AK20" s="116"/>
      <c r="AL20" s="116"/>
      <c r="AM20" s="108"/>
      <c r="AN20" s="108"/>
      <c r="AO20" s="108"/>
      <c r="AP20" s="108"/>
      <c r="AQ20" s="108"/>
      <c r="AR20" s="116"/>
      <c r="AS20" s="116"/>
      <c r="AT20" s="108"/>
      <c r="AU20" s="108"/>
      <c r="AV20" s="108"/>
      <c r="AW20" s="108"/>
      <c r="AX20" s="108"/>
      <c r="AY20" s="116"/>
      <c r="AZ20" s="116"/>
      <c r="BA20" s="108"/>
      <c r="BB20" s="108"/>
      <c r="BC20" s="108"/>
      <c r="BD20" s="108"/>
      <c r="BE20" s="108"/>
      <c r="BF20" s="116"/>
      <c r="BG20" s="116"/>
      <c r="BH20" s="108"/>
      <c r="BI20" s="108"/>
      <c r="BJ20" s="108"/>
      <c r="BK20" s="108"/>
      <c r="BL20" s="108"/>
      <c r="BM20" s="116"/>
      <c r="BN20" s="116"/>
      <c r="BO20" s="108"/>
      <c r="BP20" s="108"/>
      <c r="BQ20" s="108"/>
      <c r="BR20" s="108"/>
      <c r="BS20" s="108"/>
      <c r="BT20" s="116"/>
      <c r="BU20" s="116"/>
      <c r="BV20" s="108"/>
      <c r="BW20" s="108"/>
      <c r="BX20" s="108"/>
      <c r="BY20" s="108"/>
      <c r="BZ20" s="108"/>
      <c r="CA20" s="116"/>
      <c r="CB20" s="116"/>
      <c r="CC20" s="108"/>
      <c r="CD20" s="108"/>
      <c r="CE20" s="108"/>
      <c r="CF20" s="108"/>
      <c r="CG20" s="108"/>
      <c r="CH20" s="116"/>
      <c r="CI20" s="116"/>
      <c r="CJ20" s="108"/>
      <c r="CK20" s="108"/>
      <c r="CL20" s="108"/>
      <c r="CM20" s="108"/>
      <c r="CN20" s="108"/>
      <c r="CO20" s="116"/>
      <c r="CP20" s="116"/>
      <c r="CQ20" s="108"/>
      <c r="CR20" s="108"/>
      <c r="CS20" s="108"/>
      <c r="CT20" s="108"/>
      <c r="CU20" s="108"/>
      <c r="CV20" s="116"/>
      <c r="CW20" s="116"/>
      <c r="CX20" s="108"/>
      <c r="CY20" s="108"/>
      <c r="CZ20" s="108"/>
      <c r="DA20" s="108"/>
      <c r="DB20" s="108"/>
      <c r="DC20" s="116"/>
      <c r="DD20" s="116"/>
      <c r="DE20" s="108"/>
      <c r="DF20" s="108"/>
      <c r="DG20" s="108"/>
      <c r="DH20" s="108"/>
      <c r="DI20" s="108"/>
      <c r="DJ20" s="116"/>
      <c r="DK20" s="116"/>
      <c r="DL20" s="108"/>
      <c r="DM20" s="108"/>
      <c r="DN20" s="108"/>
      <c r="DO20" s="108"/>
      <c r="DP20" s="108"/>
      <c r="DQ20" s="116"/>
      <c r="DR20" s="116"/>
      <c r="DS20" s="108"/>
      <c r="DT20" s="108"/>
    </row>
    <row r="21" spans="2:124" s="16" customFormat="1" x14ac:dyDescent="0.2">
      <c r="B21" s="121" t="s">
        <v>156</v>
      </c>
      <c r="C21" s="116"/>
      <c r="D21" s="108"/>
      <c r="E21" s="108"/>
      <c r="F21" s="108"/>
      <c r="G21" s="108"/>
      <c r="H21" s="108"/>
      <c r="I21" s="116"/>
      <c r="J21" s="116"/>
      <c r="K21" s="108"/>
      <c r="L21" s="108"/>
      <c r="M21" s="108"/>
      <c r="N21" s="108"/>
      <c r="O21" s="108"/>
      <c r="P21" s="116"/>
      <c r="Q21" s="116"/>
      <c r="R21" s="108"/>
      <c r="S21" s="108"/>
      <c r="T21" s="108"/>
      <c r="U21" s="108"/>
      <c r="V21" s="108"/>
      <c r="W21" s="116"/>
      <c r="X21" s="116"/>
      <c r="Y21" s="108"/>
      <c r="Z21" s="108"/>
      <c r="AA21" s="108"/>
      <c r="AB21" s="108"/>
      <c r="AC21" s="108"/>
      <c r="AD21" s="116"/>
      <c r="AE21" s="116"/>
      <c r="AF21" s="108"/>
      <c r="AG21" s="108"/>
      <c r="AH21" s="108"/>
      <c r="AI21" s="108"/>
      <c r="AJ21" s="108">
        <v>12000</v>
      </c>
      <c r="AK21" s="116"/>
      <c r="AL21" s="116"/>
      <c r="AM21" s="108"/>
      <c r="AN21" s="108"/>
      <c r="AO21" s="108"/>
      <c r="AP21" s="108"/>
      <c r="AQ21" s="108"/>
      <c r="AR21" s="116"/>
      <c r="AS21" s="116"/>
      <c r="AT21" s="108"/>
      <c r="AU21" s="108"/>
      <c r="AV21" s="108"/>
      <c r="AW21" s="108"/>
      <c r="AX21" s="108"/>
      <c r="AY21" s="116"/>
      <c r="AZ21" s="116"/>
      <c r="BA21" s="108"/>
      <c r="BB21" s="108"/>
      <c r="BC21" s="108"/>
      <c r="BD21" s="108"/>
      <c r="BE21" s="108"/>
      <c r="BF21" s="116"/>
      <c r="BG21" s="116"/>
      <c r="BH21" s="108"/>
      <c r="BI21" s="108"/>
      <c r="BJ21" s="108"/>
      <c r="BK21" s="108"/>
      <c r="BL21" s="108"/>
      <c r="BM21" s="116"/>
      <c r="BN21" s="116"/>
      <c r="BO21" s="108">
        <v>12000</v>
      </c>
      <c r="BP21" s="108"/>
      <c r="BQ21" s="108"/>
      <c r="BR21" s="108"/>
      <c r="BS21" s="108"/>
      <c r="BT21" s="116"/>
      <c r="BU21" s="116"/>
      <c r="BV21" s="108"/>
      <c r="BW21" s="108"/>
      <c r="BX21" s="108"/>
      <c r="BY21" s="108"/>
      <c r="BZ21" s="108"/>
      <c r="CA21" s="116"/>
      <c r="CB21" s="116"/>
      <c r="CC21" s="108"/>
      <c r="CD21" s="108"/>
      <c r="CE21" s="108"/>
      <c r="CF21" s="108"/>
      <c r="CG21" s="108"/>
      <c r="CH21" s="116"/>
      <c r="CI21" s="116"/>
      <c r="CJ21" s="108"/>
      <c r="CK21" s="108"/>
      <c r="CL21" s="108"/>
      <c r="CM21" s="108"/>
      <c r="CN21" s="108"/>
      <c r="CO21" s="116"/>
      <c r="CP21" s="116"/>
      <c r="CQ21" s="108"/>
      <c r="CR21" s="108"/>
      <c r="CS21" s="108"/>
      <c r="CT21" s="108">
        <v>12000</v>
      </c>
      <c r="CU21" s="108"/>
      <c r="CV21" s="116"/>
      <c r="CW21" s="116"/>
      <c r="CX21" s="108"/>
      <c r="CY21" s="108"/>
      <c r="CZ21" s="108"/>
      <c r="DA21" s="108"/>
      <c r="DB21" s="108"/>
      <c r="DC21" s="116"/>
      <c r="DD21" s="116"/>
      <c r="DE21" s="108"/>
      <c r="DF21" s="108"/>
      <c r="DG21" s="108"/>
      <c r="DH21" s="108"/>
      <c r="DI21" s="108"/>
      <c r="DJ21" s="116"/>
      <c r="DK21" s="116"/>
      <c r="DL21" s="108"/>
      <c r="DM21" s="108"/>
      <c r="DN21" s="108"/>
      <c r="DO21" s="108"/>
      <c r="DP21" s="108"/>
      <c r="DQ21" s="116"/>
      <c r="DR21" s="116"/>
      <c r="DS21" s="108"/>
      <c r="DT21" s="108"/>
    </row>
    <row r="22" spans="2:124" s="16" customFormat="1" x14ac:dyDescent="0.2">
      <c r="B22" s="13" t="s">
        <v>14</v>
      </c>
      <c r="C22" s="15">
        <f t="shared" ref="C22" si="169">C13+C17</f>
        <v>0</v>
      </c>
      <c r="D22" s="14">
        <f t="shared" ref="D22:AI22" si="170">D13+D17</f>
        <v>5555.5555555555557</v>
      </c>
      <c r="E22" s="14">
        <f t="shared" si="170"/>
        <v>8888.8888888888887</v>
      </c>
      <c r="F22" s="14">
        <f t="shared" si="170"/>
        <v>8888.8888888888887</v>
      </c>
      <c r="G22" s="14">
        <f t="shared" si="170"/>
        <v>8888.8888888888887</v>
      </c>
      <c r="H22" s="14">
        <f t="shared" si="170"/>
        <v>8888.8888888888887</v>
      </c>
      <c r="I22" s="15">
        <f t="shared" si="170"/>
        <v>0</v>
      </c>
      <c r="J22" s="15">
        <f t="shared" si="170"/>
        <v>0</v>
      </c>
      <c r="K22" s="14">
        <f t="shared" si="170"/>
        <v>5555.5555555555557</v>
      </c>
      <c r="L22" s="14">
        <f t="shared" si="170"/>
        <v>8888.8888888888887</v>
      </c>
      <c r="M22" s="14">
        <f t="shared" si="170"/>
        <v>8888.8888888888887</v>
      </c>
      <c r="N22" s="14">
        <f t="shared" si="170"/>
        <v>8888.8888888888887</v>
      </c>
      <c r="O22" s="14">
        <f t="shared" si="170"/>
        <v>8888.8888888888887</v>
      </c>
      <c r="P22" s="15">
        <f t="shared" si="170"/>
        <v>0</v>
      </c>
      <c r="Q22" s="15">
        <f t="shared" si="170"/>
        <v>0</v>
      </c>
      <c r="R22" s="14">
        <f t="shared" si="170"/>
        <v>5555.5555555555557</v>
      </c>
      <c r="S22" s="14">
        <f t="shared" si="170"/>
        <v>1777.7777777777774</v>
      </c>
      <c r="T22" s="14">
        <f t="shared" si="170"/>
        <v>1777.7777777777774</v>
      </c>
      <c r="U22" s="14">
        <f t="shared" si="170"/>
        <v>1777.7777777777774</v>
      </c>
      <c r="V22" s="14">
        <f t="shared" si="170"/>
        <v>1777.7777777777774</v>
      </c>
      <c r="W22" s="15">
        <f t="shared" si="170"/>
        <v>0</v>
      </c>
      <c r="X22" s="15">
        <f t="shared" si="170"/>
        <v>0</v>
      </c>
      <c r="Y22" s="14">
        <f t="shared" si="170"/>
        <v>1111.1111111111109</v>
      </c>
      <c r="Z22" s="14">
        <f t="shared" si="170"/>
        <v>1777.7777777777774</v>
      </c>
      <c r="AA22" s="14">
        <f t="shared" si="170"/>
        <v>1777.7777777777774</v>
      </c>
      <c r="AB22" s="14">
        <f t="shared" si="170"/>
        <v>1777.7777777777774</v>
      </c>
      <c r="AC22" s="14">
        <f t="shared" si="170"/>
        <v>1777.7777777777774</v>
      </c>
      <c r="AD22" s="15">
        <f t="shared" si="170"/>
        <v>0</v>
      </c>
      <c r="AE22" s="15">
        <f t="shared" si="170"/>
        <v>0</v>
      </c>
      <c r="AF22" s="14">
        <f t="shared" si="170"/>
        <v>1111.1111111111109</v>
      </c>
      <c r="AG22" s="14">
        <f t="shared" si="170"/>
        <v>1777.7777777777774</v>
      </c>
      <c r="AH22" s="14">
        <f t="shared" si="170"/>
        <v>76777.777777777781</v>
      </c>
      <c r="AI22" s="14">
        <f t="shared" si="170"/>
        <v>1777.7777777777774</v>
      </c>
      <c r="AJ22" s="14">
        <f t="shared" ref="AJ22:BO22" si="171">AJ13+AJ17</f>
        <v>13777.777777777777</v>
      </c>
      <c r="AK22" s="15">
        <f t="shared" si="171"/>
        <v>0</v>
      </c>
      <c r="AL22" s="15">
        <f t="shared" si="171"/>
        <v>0</v>
      </c>
      <c r="AM22" s="14">
        <f t="shared" si="171"/>
        <v>1111.1111111111109</v>
      </c>
      <c r="AN22" s="14">
        <f t="shared" si="171"/>
        <v>1777.7777777777774</v>
      </c>
      <c r="AO22" s="14">
        <f t="shared" si="171"/>
        <v>1777.7777777777774</v>
      </c>
      <c r="AP22" s="14">
        <f t="shared" si="171"/>
        <v>1777.7777777777774</v>
      </c>
      <c r="AQ22" s="14">
        <f t="shared" si="171"/>
        <v>1777.7777777777774</v>
      </c>
      <c r="AR22" s="15">
        <f t="shared" si="171"/>
        <v>0</v>
      </c>
      <c r="AS22" s="15">
        <f t="shared" si="171"/>
        <v>0</v>
      </c>
      <c r="AT22" s="14">
        <f t="shared" si="171"/>
        <v>1666.666666666667</v>
      </c>
      <c r="AU22" s="14">
        <f t="shared" si="171"/>
        <v>2666.666666666667</v>
      </c>
      <c r="AV22" s="14">
        <f t="shared" si="171"/>
        <v>2666.666666666667</v>
      </c>
      <c r="AW22" s="14">
        <f t="shared" si="171"/>
        <v>2666.666666666667</v>
      </c>
      <c r="AX22" s="14">
        <f t="shared" si="171"/>
        <v>2666.666666666667</v>
      </c>
      <c r="AY22" s="15">
        <f t="shared" si="171"/>
        <v>0</v>
      </c>
      <c r="AZ22" s="15">
        <f t="shared" si="171"/>
        <v>0</v>
      </c>
      <c r="BA22" s="14">
        <f t="shared" si="171"/>
        <v>11666.666666666668</v>
      </c>
      <c r="BB22" s="14">
        <f t="shared" si="171"/>
        <v>2666.666666666667</v>
      </c>
      <c r="BC22" s="14">
        <f t="shared" si="171"/>
        <v>2666.666666666667</v>
      </c>
      <c r="BD22" s="14">
        <f t="shared" si="171"/>
        <v>2666.666666666667</v>
      </c>
      <c r="BE22" s="14">
        <f t="shared" si="171"/>
        <v>2666.666666666667</v>
      </c>
      <c r="BF22" s="15">
        <f t="shared" si="171"/>
        <v>0</v>
      </c>
      <c r="BG22" s="15">
        <f t="shared" si="171"/>
        <v>0</v>
      </c>
      <c r="BH22" s="14">
        <f t="shared" si="171"/>
        <v>2777.7777777777778</v>
      </c>
      <c r="BI22" s="14">
        <f t="shared" si="171"/>
        <v>4444.4444444444443</v>
      </c>
      <c r="BJ22" s="14">
        <f t="shared" si="171"/>
        <v>4444.4444444444443</v>
      </c>
      <c r="BK22" s="14">
        <f t="shared" si="171"/>
        <v>4444.4444444444443</v>
      </c>
      <c r="BL22" s="14">
        <f t="shared" si="171"/>
        <v>4444.4444444444443</v>
      </c>
      <c r="BM22" s="15">
        <f t="shared" si="171"/>
        <v>0</v>
      </c>
      <c r="BN22" s="15">
        <f t="shared" si="171"/>
        <v>0</v>
      </c>
      <c r="BO22" s="14">
        <f t="shared" si="171"/>
        <v>14777.777777777777</v>
      </c>
      <c r="BP22" s="14">
        <f t="shared" ref="BP22:CP22" si="172">BP13+BP17</f>
        <v>4444.4444444444443</v>
      </c>
      <c r="BQ22" s="14">
        <f t="shared" si="172"/>
        <v>4444.4444444444443</v>
      </c>
      <c r="BR22" s="14">
        <f t="shared" si="172"/>
        <v>4444.4444444444443</v>
      </c>
      <c r="BS22" s="14">
        <f t="shared" si="172"/>
        <v>4444.4444444444443</v>
      </c>
      <c r="BT22" s="15">
        <f t="shared" si="172"/>
        <v>0</v>
      </c>
      <c r="BU22" s="15">
        <f t="shared" si="172"/>
        <v>0</v>
      </c>
      <c r="BV22" s="14">
        <f t="shared" si="172"/>
        <v>3722.2222222222217</v>
      </c>
      <c r="BW22" s="14">
        <f t="shared" si="172"/>
        <v>5955.5555555555547</v>
      </c>
      <c r="BX22" s="14">
        <f t="shared" si="172"/>
        <v>5955.5555555555547</v>
      </c>
      <c r="BY22" s="14">
        <f t="shared" si="172"/>
        <v>5955.5555555555547</v>
      </c>
      <c r="BZ22" s="14">
        <f t="shared" si="172"/>
        <v>5955.5555555555547</v>
      </c>
      <c r="CA22" s="15">
        <f t="shared" si="172"/>
        <v>0</v>
      </c>
      <c r="CB22" s="15">
        <f t="shared" si="172"/>
        <v>0</v>
      </c>
      <c r="CC22" s="14">
        <f t="shared" si="172"/>
        <v>4444.4444444444443</v>
      </c>
      <c r="CD22" s="14">
        <f t="shared" si="172"/>
        <v>7111.1111111111113</v>
      </c>
      <c r="CE22" s="14">
        <f t="shared" si="172"/>
        <v>7111.1111111111113</v>
      </c>
      <c r="CF22" s="14">
        <f t="shared" si="172"/>
        <v>7111.1111111111113</v>
      </c>
      <c r="CG22" s="14">
        <f t="shared" si="172"/>
        <v>7111.1111111111113</v>
      </c>
      <c r="CH22" s="15">
        <f t="shared" si="172"/>
        <v>0</v>
      </c>
      <c r="CI22" s="15">
        <f t="shared" si="172"/>
        <v>0</v>
      </c>
      <c r="CJ22" s="14">
        <f t="shared" si="172"/>
        <v>6111.1111111111113</v>
      </c>
      <c r="CK22" s="14">
        <f t="shared" si="172"/>
        <v>9777.7777777777774</v>
      </c>
      <c r="CL22" s="14">
        <f t="shared" si="172"/>
        <v>9777.7777777777774</v>
      </c>
      <c r="CM22" s="14">
        <f t="shared" si="172"/>
        <v>9777.7777777777774</v>
      </c>
      <c r="CN22" s="14">
        <f t="shared" si="172"/>
        <v>9777.7777777777774</v>
      </c>
      <c r="CO22" s="15">
        <f t="shared" si="172"/>
        <v>0</v>
      </c>
      <c r="CP22" s="15">
        <f t="shared" si="172"/>
        <v>0</v>
      </c>
      <c r="CQ22" s="14">
        <f t="shared" ref="CQ22:CW22" si="173">CQ13+CQ17</f>
        <v>6111.1111111111113</v>
      </c>
      <c r="CR22" s="14">
        <f t="shared" si="173"/>
        <v>9777.7777777777774</v>
      </c>
      <c r="CS22" s="14">
        <f t="shared" si="173"/>
        <v>9777.7777777777774</v>
      </c>
      <c r="CT22" s="14">
        <f t="shared" si="173"/>
        <v>21777.777777777777</v>
      </c>
      <c r="CU22" s="14">
        <f t="shared" si="173"/>
        <v>9777.7777777777774</v>
      </c>
      <c r="CV22" s="15">
        <f t="shared" si="173"/>
        <v>0</v>
      </c>
      <c r="CW22" s="15">
        <f t="shared" si="173"/>
        <v>0</v>
      </c>
      <c r="CX22" s="14">
        <f t="shared" ref="CX22:DT22" si="174">CX13+CX17</f>
        <v>6111.1111111111113</v>
      </c>
      <c r="CY22" s="14">
        <f t="shared" si="174"/>
        <v>9777.7777777777774</v>
      </c>
      <c r="CZ22" s="14">
        <f t="shared" si="174"/>
        <v>9777.7777777777774</v>
      </c>
      <c r="DA22" s="14">
        <f t="shared" si="174"/>
        <v>9777.7777777777774</v>
      </c>
      <c r="DB22" s="14">
        <f t="shared" si="174"/>
        <v>9777.7777777777774</v>
      </c>
      <c r="DC22" s="15">
        <f t="shared" si="174"/>
        <v>0</v>
      </c>
      <c r="DD22" s="15">
        <f t="shared" si="174"/>
        <v>0</v>
      </c>
      <c r="DE22" s="14">
        <f t="shared" si="174"/>
        <v>5833.333333333333</v>
      </c>
      <c r="DF22" s="14">
        <f t="shared" si="174"/>
        <v>9333.3333333333339</v>
      </c>
      <c r="DG22" s="14">
        <f t="shared" si="174"/>
        <v>9333.3333333333339</v>
      </c>
      <c r="DH22" s="14">
        <f t="shared" si="174"/>
        <v>9333.3333333333339</v>
      </c>
      <c r="DI22" s="14">
        <f t="shared" si="174"/>
        <v>9333.3333333333339</v>
      </c>
      <c r="DJ22" s="15">
        <f t="shared" si="174"/>
        <v>0</v>
      </c>
      <c r="DK22" s="15">
        <f t="shared" si="174"/>
        <v>0</v>
      </c>
      <c r="DL22" s="14">
        <f t="shared" si="174"/>
        <v>5555.5555555555557</v>
      </c>
      <c r="DM22" s="14">
        <f t="shared" si="174"/>
        <v>8888.8888888888887</v>
      </c>
      <c r="DN22" s="14">
        <f t="shared" si="174"/>
        <v>8888.8888888888887</v>
      </c>
      <c r="DO22" s="14">
        <f t="shared" si="174"/>
        <v>8888.8888888888887</v>
      </c>
      <c r="DP22" s="14">
        <f t="shared" si="174"/>
        <v>8888.8888888888887</v>
      </c>
      <c r="DQ22" s="15">
        <f t="shared" si="174"/>
        <v>0</v>
      </c>
      <c r="DR22" s="15">
        <f t="shared" si="174"/>
        <v>0</v>
      </c>
      <c r="DS22" s="14">
        <f t="shared" si="174"/>
        <v>5555.5555555555557</v>
      </c>
      <c r="DT22" s="14">
        <f t="shared" si="174"/>
        <v>8888.8888888888887</v>
      </c>
    </row>
    <row r="23" spans="2:124" ht="16" x14ac:dyDescent="0.2">
      <c r="B23" s="17" t="s">
        <v>15</v>
      </c>
      <c r="C23" s="15"/>
      <c r="D23" s="14"/>
      <c r="E23" s="14"/>
      <c r="F23" s="14"/>
      <c r="G23" s="14"/>
      <c r="H23" s="14"/>
      <c r="I23" s="15"/>
      <c r="J23" s="15"/>
      <c r="K23" s="14"/>
      <c r="L23" s="14"/>
      <c r="M23" s="14"/>
      <c r="N23" s="14"/>
      <c r="O23" s="14"/>
      <c r="P23" s="15"/>
      <c r="Q23" s="15"/>
      <c r="R23" s="14"/>
      <c r="S23" s="14"/>
      <c r="T23" s="14"/>
      <c r="U23" s="14"/>
      <c r="V23" s="14"/>
      <c r="W23" s="15"/>
      <c r="X23" s="15"/>
      <c r="Y23" s="14"/>
      <c r="Z23" s="14"/>
      <c r="AA23" s="14"/>
      <c r="AB23" s="14"/>
      <c r="AC23" s="14"/>
      <c r="AD23" s="15"/>
      <c r="AE23" s="15"/>
      <c r="AF23" s="14"/>
      <c r="AG23" s="14"/>
      <c r="AH23" s="14"/>
      <c r="AI23" s="14"/>
      <c r="AJ23" s="14"/>
      <c r="AK23" s="15"/>
      <c r="AL23" s="15"/>
      <c r="AM23" s="14"/>
      <c r="AN23" s="14"/>
      <c r="AO23" s="14"/>
      <c r="AP23" s="14"/>
      <c r="AQ23" s="14"/>
      <c r="AR23" s="15"/>
      <c r="AS23" s="15"/>
      <c r="AT23" s="14"/>
      <c r="AU23" s="14"/>
      <c r="AV23" s="14"/>
      <c r="AW23" s="14"/>
      <c r="AX23" s="14"/>
      <c r="AY23" s="15"/>
      <c r="AZ23" s="15"/>
      <c r="BA23" s="14"/>
      <c r="BB23" s="14"/>
      <c r="BC23" s="14"/>
      <c r="BD23" s="14"/>
      <c r="BE23" s="14"/>
      <c r="BF23" s="15"/>
      <c r="BG23" s="15"/>
      <c r="BH23" s="14"/>
      <c r="BI23" s="14"/>
      <c r="BJ23" s="14"/>
      <c r="BK23" s="14"/>
      <c r="BL23" s="14"/>
      <c r="BM23" s="15"/>
      <c r="BN23" s="15"/>
      <c r="BO23" s="14"/>
      <c r="BP23" s="14"/>
      <c r="BQ23" s="14"/>
      <c r="BR23" s="14"/>
      <c r="BS23" s="14"/>
      <c r="BT23" s="15"/>
      <c r="BU23" s="15"/>
      <c r="BV23" s="14"/>
      <c r="BW23" s="14"/>
      <c r="BX23" s="14"/>
      <c r="BY23" s="14"/>
      <c r="BZ23" s="14"/>
      <c r="CA23" s="15"/>
      <c r="CB23" s="15"/>
      <c r="CC23" s="14"/>
      <c r="CD23" s="14"/>
      <c r="CE23" s="14"/>
      <c r="CF23" s="14"/>
      <c r="CG23" s="14"/>
      <c r="CH23" s="15"/>
      <c r="CI23" s="15"/>
      <c r="CJ23" s="14"/>
      <c r="CK23" s="14"/>
      <c r="CL23" s="14"/>
      <c r="CM23" s="14"/>
      <c r="CN23" s="14"/>
      <c r="CO23" s="15"/>
      <c r="CP23" s="15"/>
      <c r="CQ23" s="14"/>
      <c r="CR23" s="14"/>
      <c r="CS23" s="14"/>
      <c r="CT23" s="14"/>
      <c r="CU23" s="14"/>
      <c r="CV23" s="15"/>
      <c r="CW23" s="15"/>
      <c r="CX23" s="14"/>
      <c r="CY23" s="14"/>
      <c r="CZ23" s="14"/>
      <c r="DA23" s="14"/>
      <c r="DB23" s="14"/>
      <c r="DC23" s="15"/>
      <c r="DD23" s="15"/>
      <c r="DE23" s="14"/>
      <c r="DF23" s="14"/>
      <c r="DG23" s="14"/>
      <c r="DH23" s="14"/>
      <c r="DI23" s="14"/>
      <c r="DJ23" s="15"/>
      <c r="DK23" s="15"/>
      <c r="DL23" s="14"/>
      <c r="DM23" s="14"/>
      <c r="DN23" s="14"/>
      <c r="DO23" s="14"/>
      <c r="DP23" s="14"/>
      <c r="DQ23" s="15"/>
      <c r="DR23" s="15"/>
      <c r="DS23" s="14"/>
      <c r="DT23" s="14"/>
    </row>
    <row r="24" spans="2:124" x14ac:dyDescent="0.2">
      <c r="B24" s="23" t="s">
        <v>117</v>
      </c>
      <c r="C24" s="20">
        <f t="shared" ref="C24" si="175">SUM(C25:C28)</f>
        <v>0</v>
      </c>
      <c r="D24" s="19">
        <f t="shared" ref="D24:AI24" si="176">SUM(D25:D28)</f>
        <v>7680</v>
      </c>
      <c r="E24" s="19">
        <f t="shared" si="176"/>
        <v>0</v>
      </c>
      <c r="F24" s="19">
        <f t="shared" si="176"/>
        <v>0</v>
      </c>
      <c r="G24" s="19">
        <f t="shared" si="176"/>
        <v>23100</v>
      </c>
      <c r="H24" s="19">
        <f t="shared" si="176"/>
        <v>0</v>
      </c>
      <c r="I24" s="20">
        <f t="shared" si="176"/>
        <v>0</v>
      </c>
      <c r="J24" s="20">
        <f t="shared" si="176"/>
        <v>0</v>
      </c>
      <c r="K24" s="19">
        <f t="shared" si="176"/>
        <v>4080</v>
      </c>
      <c r="L24" s="19">
        <f t="shared" si="176"/>
        <v>0</v>
      </c>
      <c r="M24" s="19">
        <f t="shared" si="176"/>
        <v>0</v>
      </c>
      <c r="N24" s="19">
        <f t="shared" si="176"/>
        <v>48100</v>
      </c>
      <c r="O24" s="19">
        <f t="shared" si="176"/>
        <v>0</v>
      </c>
      <c r="P24" s="20">
        <f t="shared" si="176"/>
        <v>0</v>
      </c>
      <c r="Q24" s="20">
        <f t="shared" si="176"/>
        <v>0</v>
      </c>
      <c r="R24" s="19">
        <f t="shared" si="176"/>
        <v>3456</v>
      </c>
      <c r="S24" s="19">
        <f t="shared" si="176"/>
        <v>0</v>
      </c>
      <c r="T24" s="19">
        <f t="shared" si="176"/>
        <v>0</v>
      </c>
      <c r="U24" s="19">
        <f t="shared" si="176"/>
        <v>23100</v>
      </c>
      <c r="V24" s="19">
        <f t="shared" si="176"/>
        <v>0</v>
      </c>
      <c r="W24" s="20">
        <f t="shared" si="176"/>
        <v>0</v>
      </c>
      <c r="X24" s="20">
        <f t="shared" si="176"/>
        <v>0</v>
      </c>
      <c r="Y24" s="19">
        <f t="shared" si="176"/>
        <v>18912</v>
      </c>
      <c r="Z24" s="19">
        <f t="shared" si="176"/>
        <v>0</v>
      </c>
      <c r="AA24" s="19">
        <f t="shared" si="176"/>
        <v>0</v>
      </c>
      <c r="AB24" s="19">
        <f t="shared" si="176"/>
        <v>23100</v>
      </c>
      <c r="AC24" s="19">
        <f t="shared" si="176"/>
        <v>61580</v>
      </c>
      <c r="AD24" s="20">
        <f t="shared" si="176"/>
        <v>0</v>
      </c>
      <c r="AE24" s="20">
        <f t="shared" si="176"/>
        <v>0</v>
      </c>
      <c r="AF24" s="19">
        <f t="shared" si="176"/>
        <v>3456</v>
      </c>
      <c r="AG24" s="19">
        <f t="shared" si="176"/>
        <v>0</v>
      </c>
      <c r="AH24" s="19">
        <f t="shared" si="176"/>
        <v>0</v>
      </c>
      <c r="AI24" s="19">
        <f t="shared" si="176"/>
        <v>24824</v>
      </c>
      <c r="AJ24" s="19">
        <f t="shared" ref="AJ24:BO24" si="177">SUM(AJ25:AJ28)</f>
        <v>0</v>
      </c>
      <c r="AK24" s="20">
        <f t="shared" si="177"/>
        <v>0</v>
      </c>
      <c r="AL24" s="20">
        <f t="shared" si="177"/>
        <v>0</v>
      </c>
      <c r="AM24" s="19">
        <f t="shared" si="177"/>
        <v>3456</v>
      </c>
      <c r="AN24" s="19">
        <f t="shared" si="177"/>
        <v>2600</v>
      </c>
      <c r="AO24" s="19">
        <f t="shared" si="177"/>
        <v>0</v>
      </c>
      <c r="AP24" s="19">
        <f t="shared" si="177"/>
        <v>21224</v>
      </c>
      <c r="AQ24" s="19">
        <f t="shared" si="177"/>
        <v>0</v>
      </c>
      <c r="AR24" s="20">
        <f t="shared" si="177"/>
        <v>0</v>
      </c>
      <c r="AS24" s="20">
        <f t="shared" si="177"/>
        <v>0</v>
      </c>
      <c r="AT24" s="19">
        <f t="shared" si="177"/>
        <v>2000</v>
      </c>
      <c r="AU24" s="19">
        <f t="shared" si="177"/>
        <v>28400</v>
      </c>
      <c r="AV24" s="19">
        <f t="shared" si="177"/>
        <v>0</v>
      </c>
      <c r="AW24" s="19">
        <f t="shared" si="177"/>
        <v>20600</v>
      </c>
      <c r="AX24" s="19">
        <f t="shared" si="177"/>
        <v>0</v>
      </c>
      <c r="AY24" s="20">
        <f t="shared" si="177"/>
        <v>0</v>
      </c>
      <c r="AZ24" s="20">
        <f t="shared" si="177"/>
        <v>0</v>
      </c>
      <c r="BA24" s="19">
        <f t="shared" si="177"/>
        <v>2000</v>
      </c>
      <c r="BB24" s="19">
        <f t="shared" si="177"/>
        <v>0</v>
      </c>
      <c r="BC24" s="19">
        <f t="shared" si="177"/>
        <v>0</v>
      </c>
      <c r="BD24" s="19">
        <f t="shared" si="177"/>
        <v>24100</v>
      </c>
      <c r="BE24" s="19">
        <f t="shared" si="177"/>
        <v>0</v>
      </c>
      <c r="BF24" s="20">
        <f t="shared" si="177"/>
        <v>0</v>
      </c>
      <c r="BG24" s="20">
        <f t="shared" si="177"/>
        <v>0</v>
      </c>
      <c r="BH24" s="19">
        <f t="shared" si="177"/>
        <v>5000</v>
      </c>
      <c r="BI24" s="19">
        <f t="shared" si="177"/>
        <v>0</v>
      </c>
      <c r="BJ24" s="19">
        <f t="shared" si="177"/>
        <v>41600</v>
      </c>
      <c r="BK24" s="19">
        <f t="shared" si="177"/>
        <v>8100</v>
      </c>
      <c r="BL24" s="19">
        <f t="shared" si="177"/>
        <v>0</v>
      </c>
      <c r="BM24" s="20">
        <f t="shared" si="177"/>
        <v>0</v>
      </c>
      <c r="BN24" s="20">
        <f t="shared" si="177"/>
        <v>0</v>
      </c>
      <c r="BO24" s="19">
        <f t="shared" si="177"/>
        <v>3724</v>
      </c>
      <c r="BP24" s="19">
        <f t="shared" ref="BP24:CP24" si="178">SUM(BP25:BP28)</f>
        <v>0</v>
      </c>
      <c r="BQ24" s="19">
        <f t="shared" si="178"/>
        <v>0</v>
      </c>
      <c r="BR24" s="19">
        <f t="shared" si="178"/>
        <v>8100</v>
      </c>
      <c r="BS24" s="19">
        <f t="shared" si="178"/>
        <v>0</v>
      </c>
      <c r="BT24" s="20">
        <f t="shared" si="178"/>
        <v>0</v>
      </c>
      <c r="BU24" s="20">
        <f t="shared" si="178"/>
        <v>0</v>
      </c>
      <c r="BV24" s="19">
        <f t="shared" si="178"/>
        <v>2624</v>
      </c>
      <c r="BW24" s="19">
        <f t="shared" si="178"/>
        <v>0</v>
      </c>
      <c r="BX24" s="19">
        <f t="shared" si="178"/>
        <v>0</v>
      </c>
      <c r="BY24" s="19">
        <f t="shared" si="178"/>
        <v>23100</v>
      </c>
      <c r="BZ24" s="19">
        <f t="shared" si="178"/>
        <v>0</v>
      </c>
      <c r="CA24" s="20">
        <f t="shared" si="178"/>
        <v>0</v>
      </c>
      <c r="CB24" s="20">
        <f t="shared" si="178"/>
        <v>0</v>
      </c>
      <c r="CC24" s="19">
        <f t="shared" si="178"/>
        <v>2000</v>
      </c>
      <c r="CD24" s="19">
        <f t="shared" si="178"/>
        <v>0</v>
      </c>
      <c r="CE24" s="19">
        <f t="shared" si="178"/>
        <v>0</v>
      </c>
      <c r="CF24" s="19">
        <f t="shared" si="178"/>
        <v>8100</v>
      </c>
      <c r="CG24" s="19">
        <f t="shared" si="178"/>
        <v>0</v>
      </c>
      <c r="CH24" s="20">
        <f t="shared" si="178"/>
        <v>0</v>
      </c>
      <c r="CI24" s="20">
        <f t="shared" si="178"/>
        <v>0</v>
      </c>
      <c r="CJ24" s="19">
        <f t="shared" si="178"/>
        <v>5000</v>
      </c>
      <c r="CK24" s="19">
        <f t="shared" si="178"/>
        <v>0</v>
      </c>
      <c r="CL24" s="19">
        <f t="shared" si="178"/>
        <v>0</v>
      </c>
      <c r="CM24" s="19">
        <f t="shared" si="178"/>
        <v>8100</v>
      </c>
      <c r="CN24" s="19">
        <f t="shared" si="178"/>
        <v>39520</v>
      </c>
      <c r="CO24" s="20">
        <f t="shared" si="178"/>
        <v>0</v>
      </c>
      <c r="CP24" s="20">
        <f t="shared" si="178"/>
        <v>0</v>
      </c>
      <c r="CQ24" s="19">
        <f t="shared" ref="CQ24:CW24" si="179">SUM(CQ25:CQ28)</f>
        <v>2000</v>
      </c>
      <c r="CR24" s="19">
        <f t="shared" si="179"/>
        <v>0</v>
      </c>
      <c r="CS24" s="19">
        <f t="shared" si="179"/>
        <v>0</v>
      </c>
      <c r="CT24" s="19">
        <f t="shared" si="179"/>
        <v>10412</v>
      </c>
      <c r="CU24" s="19">
        <f t="shared" si="179"/>
        <v>0</v>
      </c>
      <c r="CV24" s="20">
        <f t="shared" si="179"/>
        <v>0</v>
      </c>
      <c r="CW24" s="20">
        <f t="shared" si="179"/>
        <v>0</v>
      </c>
      <c r="CX24" s="19">
        <f t="shared" ref="CX24:DT24" si="180">SUM(CX25:CX28)</f>
        <v>2912</v>
      </c>
      <c r="CY24" s="19">
        <f t="shared" si="180"/>
        <v>0</v>
      </c>
      <c r="CZ24" s="19">
        <f t="shared" si="180"/>
        <v>0</v>
      </c>
      <c r="DA24" s="19">
        <f t="shared" si="180"/>
        <v>9600</v>
      </c>
      <c r="DB24" s="19">
        <f t="shared" si="180"/>
        <v>15624</v>
      </c>
      <c r="DC24" s="20">
        <f t="shared" si="180"/>
        <v>0</v>
      </c>
      <c r="DD24" s="20">
        <f t="shared" si="180"/>
        <v>0</v>
      </c>
      <c r="DE24" s="19">
        <f t="shared" si="180"/>
        <v>2000</v>
      </c>
      <c r="DF24" s="19">
        <f t="shared" si="180"/>
        <v>0</v>
      </c>
      <c r="DG24" s="19">
        <f t="shared" si="180"/>
        <v>0</v>
      </c>
      <c r="DH24" s="19">
        <f t="shared" si="180"/>
        <v>9600</v>
      </c>
      <c r="DI24" s="19">
        <f t="shared" si="180"/>
        <v>0</v>
      </c>
      <c r="DJ24" s="20">
        <f t="shared" si="180"/>
        <v>0</v>
      </c>
      <c r="DK24" s="20">
        <f t="shared" si="180"/>
        <v>0</v>
      </c>
      <c r="DL24" s="19">
        <f t="shared" si="180"/>
        <v>2000</v>
      </c>
      <c r="DM24" s="19">
        <f t="shared" si="180"/>
        <v>4000</v>
      </c>
      <c r="DN24" s="19">
        <f t="shared" si="180"/>
        <v>0</v>
      </c>
      <c r="DO24" s="19">
        <f t="shared" si="180"/>
        <v>9600</v>
      </c>
      <c r="DP24" s="19">
        <f t="shared" si="180"/>
        <v>77520</v>
      </c>
      <c r="DQ24" s="20">
        <f t="shared" si="180"/>
        <v>0</v>
      </c>
      <c r="DR24" s="20">
        <f t="shared" si="180"/>
        <v>0</v>
      </c>
      <c r="DS24" s="19">
        <f t="shared" si="180"/>
        <v>2000</v>
      </c>
      <c r="DT24" s="19">
        <f t="shared" si="180"/>
        <v>0</v>
      </c>
    </row>
    <row r="25" spans="2:124" x14ac:dyDescent="0.2">
      <c r="B25" s="10" t="s">
        <v>16</v>
      </c>
      <c r="C25" s="22">
        <f>Décaissements!D41</f>
        <v>0</v>
      </c>
      <c r="D25" s="11">
        <f>Décaissements!E41</f>
        <v>6868</v>
      </c>
      <c r="E25" s="11">
        <f>Décaissements!F41</f>
        <v>0</v>
      </c>
      <c r="F25" s="11">
        <f>Décaissements!G41</f>
        <v>0</v>
      </c>
      <c r="G25" s="11">
        <f>Décaissements!H41</f>
        <v>23100</v>
      </c>
      <c r="H25" s="11">
        <f>Décaissements!I41</f>
        <v>0</v>
      </c>
      <c r="I25" s="22">
        <f>Décaissements!J41</f>
        <v>0</v>
      </c>
      <c r="J25" s="22">
        <f>Décaissements!K41</f>
        <v>0</v>
      </c>
      <c r="K25" s="11">
        <f>Décaissements!L41</f>
        <v>3456</v>
      </c>
      <c r="L25" s="11">
        <f>Décaissements!M41</f>
        <v>0</v>
      </c>
      <c r="M25" s="11">
        <f>Décaissements!N41</f>
        <v>0</v>
      </c>
      <c r="N25" s="11">
        <f>Décaissements!O41</f>
        <v>48100</v>
      </c>
      <c r="O25" s="11">
        <f>Décaissements!P41</f>
        <v>0</v>
      </c>
      <c r="P25" s="22">
        <f>Décaissements!Q41</f>
        <v>0</v>
      </c>
      <c r="Q25" s="22">
        <f>Décaissements!R41</f>
        <v>0</v>
      </c>
      <c r="R25" s="11">
        <f>Décaissements!S41</f>
        <v>3456</v>
      </c>
      <c r="S25" s="11">
        <f>Décaissements!T41</f>
        <v>0</v>
      </c>
      <c r="T25" s="11">
        <f>Décaissements!U41</f>
        <v>0</v>
      </c>
      <c r="U25" s="11">
        <f>Décaissements!V41</f>
        <v>23100</v>
      </c>
      <c r="V25" s="11">
        <f>Décaissements!W41</f>
        <v>0</v>
      </c>
      <c r="W25" s="22">
        <f>Décaissements!X41</f>
        <v>0</v>
      </c>
      <c r="X25" s="22">
        <f>Décaissements!Y41</f>
        <v>0</v>
      </c>
      <c r="Y25" s="11">
        <f>Décaissements!Z41</f>
        <v>3456</v>
      </c>
      <c r="Z25" s="11">
        <f>Décaissements!AA41</f>
        <v>0</v>
      </c>
      <c r="AA25" s="11">
        <f>Décaissements!AB41</f>
        <v>0</v>
      </c>
      <c r="AB25" s="11">
        <f>Décaissements!AC41</f>
        <v>23100</v>
      </c>
      <c r="AC25" s="11">
        <f>Décaissements!AD41</f>
        <v>3000</v>
      </c>
      <c r="AD25" s="22">
        <f>Décaissements!AE41</f>
        <v>0</v>
      </c>
      <c r="AE25" s="22">
        <f>Décaissements!AF41</f>
        <v>0</v>
      </c>
      <c r="AF25" s="11">
        <f>Décaissements!AG41</f>
        <v>3456</v>
      </c>
      <c r="AG25" s="11">
        <f>Décaissements!AH41</f>
        <v>0</v>
      </c>
      <c r="AH25" s="11">
        <f>Décaissements!AI41</f>
        <v>0</v>
      </c>
      <c r="AI25" s="11">
        <f>Décaissements!AJ41</f>
        <v>24012</v>
      </c>
      <c r="AJ25" s="11">
        <f>Décaissements!AK41</f>
        <v>0</v>
      </c>
      <c r="AK25" s="22">
        <f>Décaissements!AL41</f>
        <v>0</v>
      </c>
      <c r="AL25" s="22">
        <f>Décaissements!AM41</f>
        <v>0</v>
      </c>
      <c r="AM25" s="11">
        <f>Décaissements!AN41</f>
        <v>3456</v>
      </c>
      <c r="AN25" s="11">
        <f>Décaissements!AO41</f>
        <v>0</v>
      </c>
      <c r="AO25" s="11">
        <f>Décaissements!AP41</f>
        <v>0</v>
      </c>
      <c r="AP25" s="11">
        <f>Décaissements!AQ41</f>
        <v>20600</v>
      </c>
      <c r="AQ25" s="11">
        <f>Décaissements!AR41</f>
        <v>0</v>
      </c>
      <c r="AR25" s="22">
        <f>Décaissements!AS41</f>
        <v>0</v>
      </c>
      <c r="AS25" s="22">
        <f>Décaissements!AT41</f>
        <v>0</v>
      </c>
      <c r="AT25" s="11">
        <f>Décaissements!AU41</f>
        <v>2000</v>
      </c>
      <c r="AU25" s="11">
        <f>Décaissements!AV41</f>
        <v>25000</v>
      </c>
      <c r="AV25" s="11">
        <f>Décaissements!AW41</f>
        <v>0</v>
      </c>
      <c r="AW25" s="11">
        <f>Décaissements!AX41</f>
        <v>20600</v>
      </c>
      <c r="AX25" s="11">
        <f>Décaissements!AY41</f>
        <v>0</v>
      </c>
      <c r="AY25" s="22">
        <f>Décaissements!AZ41</f>
        <v>0</v>
      </c>
      <c r="AZ25" s="22">
        <f>Décaissements!BA41</f>
        <v>0</v>
      </c>
      <c r="BA25" s="11">
        <f>Décaissements!BB41</f>
        <v>2000</v>
      </c>
      <c r="BB25" s="11">
        <f>Décaissements!BC41</f>
        <v>0</v>
      </c>
      <c r="BC25" s="11">
        <f>Décaissements!BD41</f>
        <v>0</v>
      </c>
      <c r="BD25" s="11">
        <f>Décaissements!BE41</f>
        <v>17100</v>
      </c>
      <c r="BE25" s="11">
        <f>Décaissements!BF41</f>
        <v>0</v>
      </c>
      <c r="BF25" s="22">
        <f>Décaissements!BG41</f>
        <v>0</v>
      </c>
      <c r="BG25" s="22">
        <f>Décaissements!BH41</f>
        <v>0</v>
      </c>
      <c r="BH25" s="11">
        <f>Décaissements!BI41</f>
        <v>5000</v>
      </c>
      <c r="BI25" s="11">
        <f>Décaissements!BJ41</f>
        <v>0</v>
      </c>
      <c r="BJ25" s="11">
        <f>Décaissements!BK41</f>
        <v>0</v>
      </c>
      <c r="BK25" s="11">
        <f>Décaissements!BL41</f>
        <v>8100</v>
      </c>
      <c r="BL25" s="11">
        <f>Décaissements!BM41</f>
        <v>0</v>
      </c>
      <c r="BM25" s="22">
        <f>Décaissements!BN41</f>
        <v>0</v>
      </c>
      <c r="BN25" s="22">
        <f>Décaissements!BO41</f>
        <v>0</v>
      </c>
      <c r="BO25" s="11">
        <f>Décaissements!BP41</f>
        <v>2912</v>
      </c>
      <c r="BP25" s="11">
        <f>Décaissements!BQ41</f>
        <v>0</v>
      </c>
      <c r="BQ25" s="11">
        <f>Décaissements!BR41</f>
        <v>0</v>
      </c>
      <c r="BR25" s="11">
        <f>Décaissements!BS41</f>
        <v>8100</v>
      </c>
      <c r="BS25" s="11">
        <f>Décaissements!BT41</f>
        <v>0</v>
      </c>
      <c r="BT25" s="22">
        <f>Décaissements!BU41</f>
        <v>0</v>
      </c>
      <c r="BU25" s="22">
        <f>Décaissements!BV41</f>
        <v>0</v>
      </c>
      <c r="BV25" s="11">
        <f>Décaissements!BW41</f>
        <v>2000</v>
      </c>
      <c r="BW25" s="11">
        <f>Décaissements!BX41</f>
        <v>0</v>
      </c>
      <c r="BX25" s="11">
        <f>Décaissements!BY41</f>
        <v>0</v>
      </c>
      <c r="BY25" s="11">
        <f>Décaissements!BZ41</f>
        <v>23100</v>
      </c>
      <c r="BZ25" s="11">
        <f>Décaissements!CA41</f>
        <v>0</v>
      </c>
      <c r="CA25" s="22">
        <f>Décaissements!CB41</f>
        <v>0</v>
      </c>
      <c r="CB25" s="22">
        <f>Décaissements!CC41</f>
        <v>0</v>
      </c>
      <c r="CC25" s="11">
        <f>Décaissements!CD41</f>
        <v>2000</v>
      </c>
      <c r="CD25" s="11">
        <f>Décaissements!CE41</f>
        <v>0</v>
      </c>
      <c r="CE25" s="11">
        <f>Décaissements!CF41</f>
        <v>0</v>
      </c>
      <c r="CF25" s="11">
        <f>Décaissements!CG41</f>
        <v>8100</v>
      </c>
      <c r="CG25" s="11">
        <f>Décaissements!CH41</f>
        <v>0</v>
      </c>
      <c r="CH25" s="22">
        <f>Décaissements!CI41</f>
        <v>0</v>
      </c>
      <c r="CI25" s="22">
        <f>Décaissements!CJ41</f>
        <v>0</v>
      </c>
      <c r="CJ25" s="11">
        <f>Décaissements!CK41</f>
        <v>2000</v>
      </c>
      <c r="CK25" s="11">
        <f>Décaissements!CL41</f>
        <v>0</v>
      </c>
      <c r="CL25" s="11">
        <f>Décaissements!CM41</f>
        <v>0</v>
      </c>
      <c r="CM25" s="11">
        <f>Décaissements!CN41</f>
        <v>8100</v>
      </c>
      <c r="CN25" s="11">
        <f>Décaissements!CO41</f>
        <v>0</v>
      </c>
      <c r="CO25" s="22">
        <f>Décaissements!CP41</f>
        <v>0</v>
      </c>
      <c r="CP25" s="22">
        <f>Décaissements!CQ41</f>
        <v>0</v>
      </c>
      <c r="CQ25" s="11">
        <f>Décaissements!CR41</f>
        <v>2000</v>
      </c>
      <c r="CR25" s="11">
        <f>Décaissements!CS41</f>
        <v>0</v>
      </c>
      <c r="CS25" s="11">
        <f>Décaissements!CT41</f>
        <v>0</v>
      </c>
      <c r="CT25" s="11">
        <f>Décaissements!CU41</f>
        <v>9600</v>
      </c>
      <c r="CU25" s="11">
        <f>Décaissements!CV41</f>
        <v>0</v>
      </c>
      <c r="CV25" s="22">
        <f>Décaissements!CW41</f>
        <v>0</v>
      </c>
      <c r="CW25" s="22">
        <f>Décaissements!CX41</f>
        <v>0</v>
      </c>
      <c r="CX25" s="11">
        <f>Décaissements!CY41</f>
        <v>2912</v>
      </c>
      <c r="CY25" s="11">
        <f>Décaissements!CZ41</f>
        <v>0</v>
      </c>
      <c r="CZ25" s="11">
        <f>Décaissements!DA41</f>
        <v>0</v>
      </c>
      <c r="DA25" s="11">
        <f>Décaissements!DB41</f>
        <v>9600</v>
      </c>
      <c r="DB25" s="11">
        <f>Décaissements!DC41</f>
        <v>15000</v>
      </c>
      <c r="DC25" s="22">
        <f>Décaissements!DD41</f>
        <v>0</v>
      </c>
      <c r="DD25" s="22">
        <f>Décaissements!DE41</f>
        <v>0</v>
      </c>
      <c r="DE25" s="11">
        <f>Décaissements!DF41</f>
        <v>2000</v>
      </c>
      <c r="DF25" s="11">
        <f>Décaissements!DG41</f>
        <v>0</v>
      </c>
      <c r="DG25" s="11">
        <f>Décaissements!DH41</f>
        <v>0</v>
      </c>
      <c r="DH25" s="11">
        <f>Décaissements!DI41</f>
        <v>9600</v>
      </c>
      <c r="DI25" s="11">
        <f>Décaissements!DJ41</f>
        <v>0</v>
      </c>
      <c r="DJ25" s="22">
        <f>Décaissements!DK41</f>
        <v>0</v>
      </c>
      <c r="DK25" s="22">
        <f>Décaissements!DL41</f>
        <v>0</v>
      </c>
      <c r="DL25" s="11">
        <f>Décaissements!DM41</f>
        <v>2000</v>
      </c>
      <c r="DM25" s="11">
        <f>Décaissements!DN41</f>
        <v>0</v>
      </c>
      <c r="DN25" s="11">
        <f>Décaissements!DO41</f>
        <v>0</v>
      </c>
      <c r="DO25" s="11">
        <f>Décaissements!DP41</f>
        <v>9600</v>
      </c>
      <c r="DP25" s="11">
        <f>Décaissements!DQ41</f>
        <v>0</v>
      </c>
      <c r="DQ25" s="22">
        <f>Décaissements!DR41</f>
        <v>0</v>
      </c>
      <c r="DR25" s="22">
        <f>Décaissements!DS41</f>
        <v>0</v>
      </c>
      <c r="DS25" s="11">
        <f>Décaissements!DT41</f>
        <v>2000</v>
      </c>
      <c r="DT25" s="11">
        <f>Décaissements!DU41</f>
        <v>0</v>
      </c>
    </row>
    <row r="26" spans="2:124" x14ac:dyDescent="0.2">
      <c r="B26" s="10" t="s">
        <v>17</v>
      </c>
      <c r="C26" s="22">
        <f>Décaissements!D49</f>
        <v>0</v>
      </c>
      <c r="D26" s="11">
        <f>Décaissements!E49</f>
        <v>812</v>
      </c>
      <c r="E26" s="11">
        <f>Décaissements!F49</f>
        <v>0</v>
      </c>
      <c r="F26" s="11">
        <f>Décaissements!G49</f>
        <v>0</v>
      </c>
      <c r="G26" s="11">
        <f>Décaissements!H49</f>
        <v>0</v>
      </c>
      <c r="H26" s="11">
        <f>Décaissements!I49</f>
        <v>0</v>
      </c>
      <c r="I26" s="22">
        <f>Décaissements!J49</f>
        <v>0</v>
      </c>
      <c r="J26" s="22">
        <f>Décaissements!K49</f>
        <v>0</v>
      </c>
      <c r="K26" s="11">
        <f>Décaissements!L49</f>
        <v>624</v>
      </c>
      <c r="L26" s="11">
        <f>Décaissements!M49</f>
        <v>0</v>
      </c>
      <c r="M26" s="11">
        <f>Décaissements!N49</f>
        <v>0</v>
      </c>
      <c r="N26" s="11">
        <f>Décaissements!O49</f>
        <v>0</v>
      </c>
      <c r="O26" s="11">
        <f>Décaissements!P49</f>
        <v>0</v>
      </c>
      <c r="P26" s="22">
        <f>Décaissements!Q49</f>
        <v>0</v>
      </c>
      <c r="Q26" s="22">
        <f>Décaissements!R49</f>
        <v>0</v>
      </c>
      <c r="R26" s="11">
        <f>Décaissements!S49</f>
        <v>0</v>
      </c>
      <c r="S26" s="11">
        <f>Décaissements!T49</f>
        <v>0</v>
      </c>
      <c r="T26" s="11">
        <f>Décaissements!U49</f>
        <v>0</v>
      </c>
      <c r="U26" s="11">
        <f>Décaissements!V49</f>
        <v>0</v>
      </c>
      <c r="V26" s="11">
        <f>Décaissements!W49</f>
        <v>0</v>
      </c>
      <c r="W26" s="22">
        <f>Décaissements!X49</f>
        <v>0</v>
      </c>
      <c r="X26" s="22">
        <f>Décaissements!Y49</f>
        <v>0</v>
      </c>
      <c r="Y26" s="11">
        <f>Décaissements!Z49</f>
        <v>0</v>
      </c>
      <c r="Z26" s="11">
        <f>Décaissements!AA49</f>
        <v>0</v>
      </c>
      <c r="AA26" s="11">
        <f>Décaissements!AB49</f>
        <v>0</v>
      </c>
      <c r="AB26" s="11">
        <f>Décaissements!AC49</f>
        <v>0</v>
      </c>
      <c r="AC26" s="11">
        <f>Décaissements!AD49</f>
        <v>0</v>
      </c>
      <c r="AD26" s="22">
        <f>Décaissements!AE49</f>
        <v>0</v>
      </c>
      <c r="AE26" s="22">
        <f>Décaissements!AF49</f>
        <v>0</v>
      </c>
      <c r="AF26" s="11">
        <f>Décaissements!AG49</f>
        <v>0</v>
      </c>
      <c r="AG26" s="11">
        <f>Décaissements!AH49</f>
        <v>0</v>
      </c>
      <c r="AH26" s="11">
        <f>Décaissements!AI49</f>
        <v>0</v>
      </c>
      <c r="AI26" s="11">
        <f>Décaissements!AJ49</f>
        <v>812</v>
      </c>
      <c r="AJ26" s="11">
        <f>Décaissements!AK49</f>
        <v>0</v>
      </c>
      <c r="AK26" s="22">
        <f>Décaissements!AL49</f>
        <v>0</v>
      </c>
      <c r="AL26" s="22">
        <f>Décaissements!AM49</f>
        <v>0</v>
      </c>
      <c r="AM26" s="11">
        <f>Décaissements!AN49</f>
        <v>0</v>
      </c>
      <c r="AN26" s="11">
        <f>Décaissements!AO49</f>
        <v>0</v>
      </c>
      <c r="AO26" s="11">
        <f>Décaissements!AP49</f>
        <v>0</v>
      </c>
      <c r="AP26" s="11">
        <f>Décaissements!AQ49</f>
        <v>624</v>
      </c>
      <c r="AQ26" s="11">
        <f>Décaissements!AR49</f>
        <v>0</v>
      </c>
      <c r="AR26" s="22">
        <f>Décaissements!AS49</f>
        <v>0</v>
      </c>
      <c r="AS26" s="22">
        <f>Décaissements!AT49</f>
        <v>0</v>
      </c>
      <c r="AT26" s="11">
        <f>Décaissements!AU49</f>
        <v>0</v>
      </c>
      <c r="AU26" s="11">
        <f>Décaissements!AV49</f>
        <v>0</v>
      </c>
      <c r="AV26" s="11">
        <f>Décaissements!AW49</f>
        <v>0</v>
      </c>
      <c r="AW26" s="11">
        <f>Décaissements!AX49</f>
        <v>0</v>
      </c>
      <c r="AX26" s="11">
        <f>Décaissements!AY49</f>
        <v>0</v>
      </c>
      <c r="AY26" s="22">
        <f>Décaissements!AZ49</f>
        <v>0</v>
      </c>
      <c r="AZ26" s="22">
        <f>Décaissements!BA49</f>
        <v>0</v>
      </c>
      <c r="BA26" s="11">
        <f>Décaissements!BB49</f>
        <v>0</v>
      </c>
      <c r="BB26" s="11">
        <f>Décaissements!BC49</f>
        <v>0</v>
      </c>
      <c r="BC26" s="11">
        <f>Décaissements!BD49</f>
        <v>0</v>
      </c>
      <c r="BD26" s="11">
        <f>Décaissements!BE49</f>
        <v>0</v>
      </c>
      <c r="BE26" s="11">
        <f>Décaissements!BF49</f>
        <v>0</v>
      </c>
      <c r="BF26" s="22">
        <f>Décaissements!BG49</f>
        <v>0</v>
      </c>
      <c r="BG26" s="22">
        <f>Décaissements!BH49</f>
        <v>0</v>
      </c>
      <c r="BH26" s="11">
        <f>Décaissements!BI49</f>
        <v>0</v>
      </c>
      <c r="BI26" s="11">
        <f>Décaissements!BJ49</f>
        <v>0</v>
      </c>
      <c r="BJ26" s="11">
        <f>Décaissements!BK49</f>
        <v>0</v>
      </c>
      <c r="BK26" s="11">
        <f>Décaissements!BL49</f>
        <v>0</v>
      </c>
      <c r="BL26" s="11">
        <f>Décaissements!BM49</f>
        <v>0</v>
      </c>
      <c r="BM26" s="22">
        <f>Décaissements!BN49</f>
        <v>0</v>
      </c>
      <c r="BN26" s="22">
        <f>Décaissements!BO49</f>
        <v>0</v>
      </c>
      <c r="BO26" s="11">
        <f>Décaissements!BP49</f>
        <v>812</v>
      </c>
      <c r="BP26" s="11">
        <f>Décaissements!BQ49</f>
        <v>0</v>
      </c>
      <c r="BQ26" s="11">
        <f>Décaissements!BR49</f>
        <v>0</v>
      </c>
      <c r="BR26" s="11">
        <f>Décaissements!BS49</f>
        <v>0</v>
      </c>
      <c r="BS26" s="11">
        <f>Décaissements!BT49</f>
        <v>0</v>
      </c>
      <c r="BT26" s="22">
        <f>Décaissements!BU49</f>
        <v>0</v>
      </c>
      <c r="BU26" s="22">
        <f>Décaissements!BV49</f>
        <v>0</v>
      </c>
      <c r="BV26" s="11">
        <f>Décaissements!BW49</f>
        <v>624</v>
      </c>
      <c r="BW26" s="11">
        <f>Décaissements!BX49</f>
        <v>0</v>
      </c>
      <c r="BX26" s="11">
        <f>Décaissements!BY49</f>
        <v>0</v>
      </c>
      <c r="BY26" s="11">
        <f>Décaissements!BZ49</f>
        <v>0</v>
      </c>
      <c r="BZ26" s="11">
        <f>Décaissements!CA49</f>
        <v>0</v>
      </c>
      <c r="CA26" s="22">
        <f>Décaissements!CB49</f>
        <v>0</v>
      </c>
      <c r="CB26" s="22">
        <f>Décaissements!CC49</f>
        <v>0</v>
      </c>
      <c r="CC26" s="11">
        <f>Décaissements!CD49</f>
        <v>0</v>
      </c>
      <c r="CD26" s="11">
        <f>Décaissements!CE49</f>
        <v>0</v>
      </c>
      <c r="CE26" s="11">
        <f>Décaissements!CF49</f>
        <v>0</v>
      </c>
      <c r="CF26" s="11">
        <f>Décaissements!CG49</f>
        <v>0</v>
      </c>
      <c r="CG26" s="11">
        <f>Décaissements!CH49</f>
        <v>0</v>
      </c>
      <c r="CH26" s="22">
        <f>Décaissements!CI49</f>
        <v>0</v>
      </c>
      <c r="CI26" s="22">
        <f>Décaissements!CJ49</f>
        <v>0</v>
      </c>
      <c r="CJ26" s="11">
        <f>Décaissements!CK49</f>
        <v>0</v>
      </c>
      <c r="CK26" s="11">
        <f>Décaissements!CL49</f>
        <v>0</v>
      </c>
      <c r="CL26" s="11">
        <f>Décaissements!CM49</f>
        <v>0</v>
      </c>
      <c r="CM26" s="11">
        <f>Décaissements!CN49</f>
        <v>0</v>
      </c>
      <c r="CN26" s="11">
        <f>Décaissements!CO49</f>
        <v>0</v>
      </c>
      <c r="CO26" s="22">
        <f>Décaissements!CP49</f>
        <v>0</v>
      </c>
      <c r="CP26" s="22">
        <f>Décaissements!CQ49</f>
        <v>0</v>
      </c>
      <c r="CQ26" s="11">
        <f>Décaissements!CR49</f>
        <v>0</v>
      </c>
      <c r="CR26" s="11">
        <f>Décaissements!CS49</f>
        <v>0</v>
      </c>
      <c r="CS26" s="11">
        <f>Décaissements!CT49</f>
        <v>0</v>
      </c>
      <c r="CT26" s="11">
        <f>Décaissements!CU49</f>
        <v>812</v>
      </c>
      <c r="CU26" s="11">
        <f>Décaissements!CV49</f>
        <v>0</v>
      </c>
      <c r="CV26" s="22">
        <f>Décaissements!CW49</f>
        <v>0</v>
      </c>
      <c r="CW26" s="22">
        <f>Décaissements!CX49</f>
        <v>0</v>
      </c>
      <c r="CX26" s="11">
        <f>Décaissements!CY49</f>
        <v>0</v>
      </c>
      <c r="CY26" s="11">
        <f>Décaissements!CZ49</f>
        <v>0</v>
      </c>
      <c r="CZ26" s="11">
        <f>Décaissements!DA49</f>
        <v>0</v>
      </c>
      <c r="DA26" s="11">
        <f>Décaissements!DB49</f>
        <v>0</v>
      </c>
      <c r="DB26" s="11">
        <f>Décaissements!DC49</f>
        <v>624</v>
      </c>
      <c r="DC26" s="22">
        <f>Décaissements!DD49</f>
        <v>0</v>
      </c>
      <c r="DD26" s="22">
        <f>Décaissements!DE49</f>
        <v>0</v>
      </c>
      <c r="DE26" s="11">
        <f>Décaissements!DF49</f>
        <v>0</v>
      </c>
      <c r="DF26" s="11">
        <f>Décaissements!DG49</f>
        <v>0</v>
      </c>
      <c r="DG26" s="11">
        <f>Décaissements!DH49</f>
        <v>0</v>
      </c>
      <c r="DH26" s="11">
        <f>Décaissements!DI49</f>
        <v>0</v>
      </c>
      <c r="DI26" s="11">
        <f>Décaissements!DJ49</f>
        <v>0</v>
      </c>
      <c r="DJ26" s="22">
        <f>Décaissements!DK49</f>
        <v>0</v>
      </c>
      <c r="DK26" s="22">
        <f>Décaissements!DL49</f>
        <v>0</v>
      </c>
      <c r="DL26" s="11">
        <f>Décaissements!DM49</f>
        <v>0</v>
      </c>
      <c r="DM26" s="11">
        <f>Décaissements!DN49</f>
        <v>0</v>
      </c>
      <c r="DN26" s="11">
        <f>Décaissements!DO49</f>
        <v>0</v>
      </c>
      <c r="DO26" s="11">
        <f>Décaissements!DP49</f>
        <v>0</v>
      </c>
      <c r="DP26" s="11">
        <f>Décaissements!DQ49</f>
        <v>0</v>
      </c>
      <c r="DQ26" s="22">
        <f>Décaissements!DR49</f>
        <v>0</v>
      </c>
      <c r="DR26" s="22">
        <f>Décaissements!DS49</f>
        <v>0</v>
      </c>
      <c r="DS26" s="11">
        <f>Décaissements!DT49</f>
        <v>0</v>
      </c>
      <c r="DT26" s="11">
        <f>Décaissements!DU49</f>
        <v>0</v>
      </c>
    </row>
    <row r="27" spans="2:124" x14ac:dyDescent="0.2">
      <c r="B27" s="10" t="s">
        <v>77</v>
      </c>
      <c r="C27" s="22"/>
      <c r="D27" s="11">
        <f>Décaissements!E56</f>
        <v>0</v>
      </c>
      <c r="E27" s="11">
        <f>Décaissements!F56</f>
        <v>0</v>
      </c>
      <c r="F27" s="11">
        <f>Décaissements!G56</f>
        <v>0</v>
      </c>
      <c r="G27" s="11">
        <f>Décaissements!H56</f>
        <v>0</v>
      </c>
      <c r="H27" s="11">
        <f>Décaissements!I56</f>
        <v>0</v>
      </c>
      <c r="I27" s="22">
        <f>Décaissements!J56</f>
        <v>0</v>
      </c>
      <c r="J27" s="22">
        <f>Décaissements!K56</f>
        <v>0</v>
      </c>
      <c r="K27" s="11">
        <f>Décaissements!L56</f>
        <v>0</v>
      </c>
      <c r="L27" s="11">
        <f>Décaissements!M56</f>
        <v>0</v>
      </c>
      <c r="M27" s="11">
        <f>Décaissements!N56</f>
        <v>0</v>
      </c>
      <c r="N27" s="11">
        <f>Décaissements!O56</f>
        <v>0</v>
      </c>
      <c r="O27" s="11">
        <f>Décaissements!P56</f>
        <v>0</v>
      </c>
      <c r="P27" s="22">
        <f>Décaissements!Q56</f>
        <v>0</v>
      </c>
      <c r="Q27" s="22">
        <f>Décaissements!R56</f>
        <v>0</v>
      </c>
      <c r="R27" s="11">
        <f>Décaissements!S56</f>
        <v>0</v>
      </c>
      <c r="S27" s="11">
        <f>Décaissements!T56</f>
        <v>0</v>
      </c>
      <c r="T27" s="11">
        <f>Décaissements!U56</f>
        <v>0</v>
      </c>
      <c r="U27" s="11">
        <f>Décaissements!V56</f>
        <v>0</v>
      </c>
      <c r="V27" s="11">
        <f>Décaissements!W56</f>
        <v>0</v>
      </c>
      <c r="W27" s="22">
        <f>Décaissements!X56</f>
        <v>0</v>
      </c>
      <c r="X27" s="22">
        <f>Décaissements!Y56</f>
        <v>0</v>
      </c>
      <c r="Y27" s="11">
        <f>Décaissements!Z56</f>
        <v>0</v>
      </c>
      <c r="Z27" s="11">
        <f>Décaissements!AA56</f>
        <v>0</v>
      </c>
      <c r="AA27" s="11">
        <f>Décaissements!AB56</f>
        <v>0</v>
      </c>
      <c r="AB27" s="11">
        <f>Décaissements!AC56</f>
        <v>0</v>
      </c>
      <c r="AC27" s="11">
        <f>Décaissements!AD56</f>
        <v>58580</v>
      </c>
      <c r="AD27" s="22">
        <f>Décaissements!AE56</f>
        <v>0</v>
      </c>
      <c r="AE27" s="22">
        <f>Décaissements!AF56</f>
        <v>0</v>
      </c>
      <c r="AF27" s="11">
        <f>Décaissements!AG56</f>
        <v>0</v>
      </c>
      <c r="AG27" s="11">
        <f>Décaissements!AH56</f>
        <v>0</v>
      </c>
      <c r="AH27" s="11">
        <f>Décaissements!AI56</f>
        <v>0</v>
      </c>
      <c r="AI27" s="11">
        <f>Décaissements!AJ56</f>
        <v>0</v>
      </c>
      <c r="AJ27" s="11">
        <f>Décaissements!AK56</f>
        <v>0</v>
      </c>
      <c r="AK27" s="22">
        <f>Décaissements!AL56</f>
        <v>0</v>
      </c>
      <c r="AL27" s="22">
        <f>Décaissements!AM56</f>
        <v>0</v>
      </c>
      <c r="AM27" s="11">
        <f>Décaissements!AN56</f>
        <v>0</v>
      </c>
      <c r="AN27" s="11">
        <f>Décaissements!AO56</f>
        <v>2600</v>
      </c>
      <c r="AO27" s="11">
        <f>Décaissements!AP56</f>
        <v>0</v>
      </c>
      <c r="AP27" s="11">
        <f>Décaissements!AQ56</f>
        <v>0</v>
      </c>
      <c r="AQ27" s="11">
        <f>Décaissements!AR56</f>
        <v>0</v>
      </c>
      <c r="AR27" s="22">
        <f>Décaissements!AS56</f>
        <v>0</v>
      </c>
      <c r="AS27" s="22">
        <f>Décaissements!AT56</f>
        <v>0</v>
      </c>
      <c r="AT27" s="11">
        <f>Décaissements!AU56</f>
        <v>0</v>
      </c>
      <c r="AU27" s="11">
        <f>Décaissements!AV56</f>
        <v>3400</v>
      </c>
      <c r="AV27" s="11">
        <f>Décaissements!AW56</f>
        <v>0</v>
      </c>
      <c r="AW27" s="11">
        <f>Décaissements!AX56</f>
        <v>0</v>
      </c>
      <c r="AX27" s="11">
        <f>Décaissements!AY56</f>
        <v>0</v>
      </c>
      <c r="AY27" s="22">
        <f>Décaissements!AZ56</f>
        <v>0</v>
      </c>
      <c r="AZ27" s="22">
        <f>Décaissements!BA56</f>
        <v>0</v>
      </c>
      <c r="BA27" s="11">
        <f>Décaissements!BB56</f>
        <v>0</v>
      </c>
      <c r="BB27" s="11">
        <f>Décaissements!BC56</f>
        <v>0</v>
      </c>
      <c r="BC27" s="11">
        <f>Décaissements!BD56</f>
        <v>0</v>
      </c>
      <c r="BD27" s="11">
        <f>Décaissements!BE56</f>
        <v>0</v>
      </c>
      <c r="BE27" s="11">
        <f>Décaissements!BF56</f>
        <v>0</v>
      </c>
      <c r="BF27" s="22">
        <f>Décaissements!BG56</f>
        <v>0</v>
      </c>
      <c r="BG27" s="22">
        <f>Décaissements!BH56</f>
        <v>0</v>
      </c>
      <c r="BH27" s="11">
        <f>Décaissements!BI56</f>
        <v>0</v>
      </c>
      <c r="BI27" s="11">
        <f>Décaissements!BJ56</f>
        <v>0</v>
      </c>
      <c r="BJ27" s="11">
        <f>Décaissements!BK56</f>
        <v>41600</v>
      </c>
      <c r="BK27" s="11">
        <f>Décaissements!BL56</f>
        <v>0</v>
      </c>
      <c r="BL27" s="11">
        <f>Décaissements!BM56</f>
        <v>0</v>
      </c>
      <c r="BM27" s="22">
        <f>Décaissements!BN56</f>
        <v>0</v>
      </c>
      <c r="BN27" s="22">
        <f>Décaissements!BO56</f>
        <v>0</v>
      </c>
      <c r="BO27" s="11">
        <f>Décaissements!BP56</f>
        <v>0</v>
      </c>
      <c r="BP27" s="11">
        <f>Décaissements!BQ56</f>
        <v>0</v>
      </c>
      <c r="BQ27" s="11">
        <f>Décaissements!BR56</f>
        <v>0</v>
      </c>
      <c r="BR27" s="11">
        <f>Décaissements!BS56</f>
        <v>0</v>
      </c>
      <c r="BS27" s="11">
        <f>Décaissements!BT56</f>
        <v>0</v>
      </c>
      <c r="BT27" s="22">
        <f>Décaissements!BU56</f>
        <v>0</v>
      </c>
      <c r="BU27" s="22">
        <f>Décaissements!BV56</f>
        <v>0</v>
      </c>
      <c r="BV27" s="11">
        <f>Décaissements!BW56</f>
        <v>0</v>
      </c>
      <c r="BW27" s="11">
        <f>Décaissements!BX56</f>
        <v>0</v>
      </c>
      <c r="BX27" s="11">
        <f>Décaissements!BY56</f>
        <v>0</v>
      </c>
      <c r="BY27" s="11">
        <f>Décaissements!BZ56</f>
        <v>0</v>
      </c>
      <c r="BZ27" s="11">
        <f>Décaissements!CA56</f>
        <v>0</v>
      </c>
      <c r="CA27" s="22">
        <f>Décaissements!CB56</f>
        <v>0</v>
      </c>
      <c r="CB27" s="22">
        <f>Décaissements!CC56</f>
        <v>0</v>
      </c>
      <c r="CC27" s="11">
        <f>Décaissements!CD56</f>
        <v>0</v>
      </c>
      <c r="CD27" s="11">
        <f>Décaissements!CE56</f>
        <v>0</v>
      </c>
      <c r="CE27" s="11">
        <f>Décaissements!CF56</f>
        <v>0</v>
      </c>
      <c r="CF27" s="11">
        <f>Décaissements!CG56</f>
        <v>0</v>
      </c>
      <c r="CG27" s="11">
        <f>Décaissements!CH56</f>
        <v>0</v>
      </c>
      <c r="CH27" s="22">
        <f>Décaissements!CI56</f>
        <v>0</v>
      </c>
      <c r="CI27" s="22">
        <f>Décaissements!CJ56</f>
        <v>0</v>
      </c>
      <c r="CJ27" s="11">
        <f>Décaissements!CK56</f>
        <v>0</v>
      </c>
      <c r="CK27" s="11">
        <f>Décaissements!CL56</f>
        <v>0</v>
      </c>
      <c r="CL27" s="11">
        <f>Décaissements!CM56</f>
        <v>0</v>
      </c>
      <c r="CM27" s="11">
        <f>Décaissements!CN56</f>
        <v>0</v>
      </c>
      <c r="CN27" s="11">
        <f>Décaissements!CO56</f>
        <v>39520</v>
      </c>
      <c r="CO27" s="22">
        <f>Décaissements!CP56</f>
        <v>0</v>
      </c>
      <c r="CP27" s="22">
        <f>Décaissements!CQ56</f>
        <v>0</v>
      </c>
      <c r="CQ27" s="11">
        <f>Décaissements!CR56</f>
        <v>0</v>
      </c>
      <c r="CR27" s="11">
        <f>Décaissements!CS56</f>
        <v>0</v>
      </c>
      <c r="CS27" s="11">
        <f>Décaissements!CT56</f>
        <v>0</v>
      </c>
      <c r="CT27" s="11">
        <f>Décaissements!CU56</f>
        <v>0</v>
      </c>
      <c r="CU27" s="11">
        <f>Décaissements!CV56</f>
        <v>0</v>
      </c>
      <c r="CV27" s="22">
        <f>Décaissements!CW56</f>
        <v>0</v>
      </c>
      <c r="CW27" s="22">
        <f>Décaissements!CX56</f>
        <v>0</v>
      </c>
      <c r="CX27" s="11">
        <f>Décaissements!CY56</f>
        <v>0</v>
      </c>
      <c r="CY27" s="11">
        <f>Décaissements!CZ56</f>
        <v>0</v>
      </c>
      <c r="CZ27" s="11">
        <f>Décaissements!DA56</f>
        <v>0</v>
      </c>
      <c r="DA27" s="11">
        <f>Décaissements!DB56</f>
        <v>0</v>
      </c>
      <c r="DB27" s="11">
        <f>Décaissements!DC56</f>
        <v>0</v>
      </c>
      <c r="DC27" s="22">
        <f>Décaissements!DD56</f>
        <v>0</v>
      </c>
      <c r="DD27" s="22">
        <f>Décaissements!DE56</f>
        <v>0</v>
      </c>
      <c r="DE27" s="11">
        <f>Décaissements!DF56</f>
        <v>0</v>
      </c>
      <c r="DF27" s="11">
        <f>Décaissements!DG56</f>
        <v>0</v>
      </c>
      <c r="DG27" s="11">
        <f>Décaissements!DH56</f>
        <v>0</v>
      </c>
      <c r="DH27" s="11">
        <f>Décaissements!DI56</f>
        <v>0</v>
      </c>
      <c r="DI27" s="11">
        <f>Décaissements!DJ56</f>
        <v>0</v>
      </c>
      <c r="DJ27" s="22">
        <f>Décaissements!DK56</f>
        <v>0</v>
      </c>
      <c r="DK27" s="22">
        <f>Décaissements!DL56</f>
        <v>0</v>
      </c>
      <c r="DL27" s="11">
        <f>Décaissements!DM56</f>
        <v>0</v>
      </c>
      <c r="DM27" s="11">
        <f>Décaissements!DN56</f>
        <v>0</v>
      </c>
      <c r="DN27" s="11">
        <f>Décaissements!DO56</f>
        <v>0</v>
      </c>
      <c r="DO27" s="11">
        <f>Décaissements!DP56</f>
        <v>0</v>
      </c>
      <c r="DP27" s="11">
        <f>Décaissements!DQ56</f>
        <v>77520</v>
      </c>
      <c r="DQ27" s="22">
        <f>Décaissements!DR56</f>
        <v>0</v>
      </c>
      <c r="DR27" s="22">
        <f>Décaissements!DS56</f>
        <v>0</v>
      </c>
      <c r="DS27" s="11">
        <f>Décaissements!DT56</f>
        <v>0</v>
      </c>
      <c r="DT27" s="11">
        <f>Décaissements!DU56</f>
        <v>0</v>
      </c>
    </row>
    <row r="28" spans="2:124" x14ac:dyDescent="0.2">
      <c r="B28" s="10" t="s">
        <v>78</v>
      </c>
      <c r="C28" s="22"/>
      <c r="D28" s="11">
        <f>Décaissements!E60</f>
        <v>0</v>
      </c>
      <c r="E28" s="11">
        <f>Décaissements!F60</f>
        <v>0</v>
      </c>
      <c r="F28" s="11">
        <f>Décaissements!G60</f>
        <v>0</v>
      </c>
      <c r="G28" s="11">
        <f>Décaissements!H60</f>
        <v>0</v>
      </c>
      <c r="H28" s="11">
        <f>Décaissements!I60</f>
        <v>0</v>
      </c>
      <c r="I28" s="22">
        <f>Décaissements!J60</f>
        <v>0</v>
      </c>
      <c r="J28" s="22">
        <f>Décaissements!K60</f>
        <v>0</v>
      </c>
      <c r="K28" s="11">
        <f>Décaissements!L60</f>
        <v>0</v>
      </c>
      <c r="L28" s="11">
        <f>Décaissements!M60</f>
        <v>0</v>
      </c>
      <c r="M28" s="11">
        <f>Décaissements!N60</f>
        <v>0</v>
      </c>
      <c r="N28" s="11">
        <f>Décaissements!O60</f>
        <v>0</v>
      </c>
      <c r="O28" s="11">
        <f>Décaissements!P60</f>
        <v>0</v>
      </c>
      <c r="P28" s="22">
        <f>Décaissements!Q60</f>
        <v>0</v>
      </c>
      <c r="Q28" s="22">
        <f>Décaissements!R60</f>
        <v>0</v>
      </c>
      <c r="R28" s="11">
        <f>Décaissements!S60</f>
        <v>0</v>
      </c>
      <c r="S28" s="11">
        <f>Décaissements!T60</f>
        <v>0</v>
      </c>
      <c r="T28" s="11">
        <f>Décaissements!U60</f>
        <v>0</v>
      </c>
      <c r="U28" s="11">
        <f>Décaissements!V60</f>
        <v>0</v>
      </c>
      <c r="V28" s="11">
        <f>Décaissements!W60</f>
        <v>0</v>
      </c>
      <c r="W28" s="22">
        <f>Décaissements!X60</f>
        <v>0</v>
      </c>
      <c r="X28" s="22">
        <f>Décaissements!Y60</f>
        <v>0</v>
      </c>
      <c r="Y28" s="11">
        <f>Décaissements!Z60</f>
        <v>15456</v>
      </c>
      <c r="Z28" s="11">
        <f>Décaissements!AA60</f>
        <v>0</v>
      </c>
      <c r="AA28" s="11">
        <f>Décaissements!AB60</f>
        <v>0</v>
      </c>
      <c r="AB28" s="11">
        <f>Décaissements!AC60</f>
        <v>0</v>
      </c>
      <c r="AC28" s="11">
        <f>Décaissements!AD60</f>
        <v>0</v>
      </c>
      <c r="AD28" s="22">
        <f>Décaissements!AE60</f>
        <v>0</v>
      </c>
      <c r="AE28" s="22">
        <f>Décaissements!AF60</f>
        <v>0</v>
      </c>
      <c r="AF28" s="11">
        <f>Décaissements!AG60</f>
        <v>0</v>
      </c>
      <c r="AG28" s="11">
        <f>Décaissements!AH60</f>
        <v>0</v>
      </c>
      <c r="AH28" s="11">
        <f>Décaissements!AI60</f>
        <v>0</v>
      </c>
      <c r="AI28" s="11">
        <f>Décaissements!AJ60</f>
        <v>0</v>
      </c>
      <c r="AJ28" s="11">
        <f>Décaissements!AK60</f>
        <v>0</v>
      </c>
      <c r="AK28" s="22">
        <f>Décaissements!AL60</f>
        <v>0</v>
      </c>
      <c r="AL28" s="22">
        <f>Décaissements!AM60</f>
        <v>0</v>
      </c>
      <c r="AM28" s="11">
        <f>Décaissements!AN60</f>
        <v>0</v>
      </c>
      <c r="AN28" s="11">
        <f>Décaissements!AO60</f>
        <v>0</v>
      </c>
      <c r="AO28" s="11">
        <f>Décaissements!AP60</f>
        <v>0</v>
      </c>
      <c r="AP28" s="11">
        <f>Décaissements!AQ60</f>
        <v>0</v>
      </c>
      <c r="AQ28" s="11">
        <f>Décaissements!AR60</f>
        <v>0</v>
      </c>
      <c r="AR28" s="22">
        <f>Décaissements!AS60</f>
        <v>0</v>
      </c>
      <c r="AS28" s="22">
        <f>Décaissements!AT60</f>
        <v>0</v>
      </c>
      <c r="AT28" s="11">
        <f>Décaissements!AU60</f>
        <v>0</v>
      </c>
      <c r="AU28" s="11">
        <f>Décaissements!AV60</f>
        <v>0</v>
      </c>
      <c r="AV28" s="11">
        <f>Décaissements!AW60</f>
        <v>0</v>
      </c>
      <c r="AW28" s="11">
        <f>Décaissements!AX60</f>
        <v>0</v>
      </c>
      <c r="AX28" s="11">
        <f>Décaissements!AY60</f>
        <v>0</v>
      </c>
      <c r="AY28" s="22">
        <f>Décaissements!AZ60</f>
        <v>0</v>
      </c>
      <c r="AZ28" s="22">
        <f>Décaissements!BA60</f>
        <v>0</v>
      </c>
      <c r="BA28" s="11">
        <f>Décaissements!BB60</f>
        <v>0</v>
      </c>
      <c r="BB28" s="11">
        <f>Décaissements!BC60</f>
        <v>0</v>
      </c>
      <c r="BC28" s="11">
        <f>Décaissements!BD60</f>
        <v>0</v>
      </c>
      <c r="BD28" s="11">
        <f>Décaissements!BE60</f>
        <v>7000</v>
      </c>
      <c r="BE28" s="11">
        <f>Décaissements!BF60</f>
        <v>0</v>
      </c>
      <c r="BF28" s="22">
        <f>Décaissements!BG60</f>
        <v>0</v>
      </c>
      <c r="BG28" s="22">
        <f>Décaissements!BH60</f>
        <v>0</v>
      </c>
      <c r="BH28" s="11">
        <f>Décaissements!BI60</f>
        <v>0</v>
      </c>
      <c r="BI28" s="11">
        <f>Décaissements!BJ60</f>
        <v>0</v>
      </c>
      <c r="BJ28" s="11">
        <f>Décaissements!BK60</f>
        <v>0</v>
      </c>
      <c r="BK28" s="11">
        <f>Décaissements!BL60</f>
        <v>0</v>
      </c>
      <c r="BL28" s="11">
        <f>Décaissements!BM60</f>
        <v>0</v>
      </c>
      <c r="BM28" s="22">
        <f>Décaissements!BN60</f>
        <v>0</v>
      </c>
      <c r="BN28" s="22">
        <f>Décaissements!BO60</f>
        <v>0</v>
      </c>
      <c r="BO28" s="11">
        <f>Décaissements!BP60</f>
        <v>0</v>
      </c>
      <c r="BP28" s="11">
        <f>Décaissements!BQ60</f>
        <v>0</v>
      </c>
      <c r="BQ28" s="11">
        <f>Décaissements!BR60</f>
        <v>0</v>
      </c>
      <c r="BR28" s="11">
        <f>Décaissements!BS60</f>
        <v>0</v>
      </c>
      <c r="BS28" s="11">
        <f>Décaissements!BT60</f>
        <v>0</v>
      </c>
      <c r="BT28" s="22">
        <f>Décaissements!BU60</f>
        <v>0</v>
      </c>
      <c r="BU28" s="22">
        <f>Décaissements!BV60</f>
        <v>0</v>
      </c>
      <c r="BV28" s="11">
        <f>Décaissements!BW60</f>
        <v>0</v>
      </c>
      <c r="BW28" s="11">
        <f>Décaissements!BX60</f>
        <v>0</v>
      </c>
      <c r="BX28" s="11">
        <f>Décaissements!BY60</f>
        <v>0</v>
      </c>
      <c r="BY28" s="11">
        <f>Décaissements!BZ60</f>
        <v>0</v>
      </c>
      <c r="BZ28" s="11">
        <f>Décaissements!CA60</f>
        <v>0</v>
      </c>
      <c r="CA28" s="22">
        <f>Décaissements!CB60</f>
        <v>0</v>
      </c>
      <c r="CB28" s="22">
        <f>Décaissements!CC60</f>
        <v>0</v>
      </c>
      <c r="CC28" s="11">
        <f>Décaissements!CD60</f>
        <v>0</v>
      </c>
      <c r="CD28" s="11">
        <f>Décaissements!CE60</f>
        <v>0</v>
      </c>
      <c r="CE28" s="11">
        <f>Décaissements!CF60</f>
        <v>0</v>
      </c>
      <c r="CF28" s="11">
        <f>Décaissements!CG60</f>
        <v>0</v>
      </c>
      <c r="CG28" s="11">
        <f>Décaissements!CH60</f>
        <v>0</v>
      </c>
      <c r="CH28" s="22">
        <f>Décaissements!CI60</f>
        <v>0</v>
      </c>
      <c r="CI28" s="22">
        <f>Décaissements!CJ60</f>
        <v>0</v>
      </c>
      <c r="CJ28" s="11">
        <f>Décaissements!CK60</f>
        <v>3000</v>
      </c>
      <c r="CK28" s="11">
        <f>Décaissements!CL60</f>
        <v>0</v>
      </c>
      <c r="CL28" s="11">
        <f>Décaissements!CM60</f>
        <v>0</v>
      </c>
      <c r="CM28" s="11">
        <f>Décaissements!CN60</f>
        <v>0</v>
      </c>
      <c r="CN28" s="11">
        <f>Décaissements!CO60</f>
        <v>0</v>
      </c>
      <c r="CO28" s="22">
        <f>Décaissements!CP60</f>
        <v>0</v>
      </c>
      <c r="CP28" s="22">
        <f>Décaissements!CQ60</f>
        <v>0</v>
      </c>
      <c r="CQ28" s="11">
        <f>Décaissements!CR60</f>
        <v>0</v>
      </c>
      <c r="CR28" s="11">
        <f>Décaissements!CS60</f>
        <v>0</v>
      </c>
      <c r="CS28" s="11">
        <f>Décaissements!CT60</f>
        <v>0</v>
      </c>
      <c r="CT28" s="11">
        <f>Décaissements!CU60</f>
        <v>0</v>
      </c>
      <c r="CU28" s="11">
        <f>Décaissements!CV60</f>
        <v>0</v>
      </c>
      <c r="CV28" s="22">
        <f>Décaissements!CW60</f>
        <v>0</v>
      </c>
      <c r="CW28" s="22">
        <f>Décaissements!CX60</f>
        <v>0</v>
      </c>
      <c r="CX28" s="11">
        <f>Décaissements!CY60</f>
        <v>0</v>
      </c>
      <c r="CY28" s="11">
        <f>Décaissements!CZ60</f>
        <v>0</v>
      </c>
      <c r="CZ28" s="11">
        <f>Décaissements!DA60</f>
        <v>0</v>
      </c>
      <c r="DA28" s="11">
        <f>Décaissements!DB60</f>
        <v>0</v>
      </c>
      <c r="DB28" s="11">
        <f>Décaissements!DC60</f>
        <v>0</v>
      </c>
      <c r="DC28" s="22">
        <f>Décaissements!DD60</f>
        <v>0</v>
      </c>
      <c r="DD28" s="22">
        <f>Décaissements!DE60</f>
        <v>0</v>
      </c>
      <c r="DE28" s="11">
        <f>Décaissements!DF60</f>
        <v>0</v>
      </c>
      <c r="DF28" s="11">
        <f>Décaissements!DG60</f>
        <v>0</v>
      </c>
      <c r="DG28" s="11">
        <f>Décaissements!DH60</f>
        <v>0</v>
      </c>
      <c r="DH28" s="11">
        <f>Décaissements!DI60</f>
        <v>0</v>
      </c>
      <c r="DI28" s="11">
        <f>Décaissements!DJ60</f>
        <v>0</v>
      </c>
      <c r="DJ28" s="22">
        <f>Décaissements!DK60</f>
        <v>0</v>
      </c>
      <c r="DK28" s="22">
        <f>Décaissements!DL60</f>
        <v>0</v>
      </c>
      <c r="DL28" s="11">
        <f>Décaissements!DM60</f>
        <v>0</v>
      </c>
      <c r="DM28" s="11">
        <f>Décaissements!DN60</f>
        <v>4000</v>
      </c>
      <c r="DN28" s="11">
        <f>Décaissements!DO60</f>
        <v>0</v>
      </c>
      <c r="DO28" s="11">
        <f>Décaissements!DP60</f>
        <v>0</v>
      </c>
      <c r="DP28" s="11">
        <f>Décaissements!DQ60</f>
        <v>0</v>
      </c>
      <c r="DQ28" s="22">
        <f>Décaissements!DR60</f>
        <v>0</v>
      </c>
      <c r="DR28" s="22">
        <f>Décaissements!DS60</f>
        <v>0</v>
      </c>
      <c r="DS28" s="11">
        <f>Décaissements!DT60</f>
        <v>0</v>
      </c>
      <c r="DT28" s="11">
        <f>Décaissements!DU60</f>
        <v>0</v>
      </c>
    </row>
    <row r="29" spans="2:124" x14ac:dyDescent="0.2">
      <c r="B29" s="23" t="s">
        <v>18</v>
      </c>
      <c r="C29" s="20">
        <f t="shared" ref="C29:Q29" si="181">+C30+C31</f>
        <v>0</v>
      </c>
      <c r="D29" s="19">
        <f t="shared" si="181"/>
        <v>0</v>
      </c>
      <c r="E29" s="19">
        <f t="shared" si="181"/>
        <v>0</v>
      </c>
      <c r="F29" s="19">
        <f t="shared" si="181"/>
        <v>0</v>
      </c>
      <c r="G29" s="19">
        <f t="shared" si="181"/>
        <v>4400</v>
      </c>
      <c r="H29" s="19">
        <f t="shared" si="181"/>
        <v>0</v>
      </c>
      <c r="I29" s="20">
        <f t="shared" si="181"/>
        <v>0</v>
      </c>
      <c r="J29" s="20">
        <f t="shared" si="181"/>
        <v>0</v>
      </c>
      <c r="K29" s="19">
        <f t="shared" si="181"/>
        <v>0</v>
      </c>
      <c r="L29" s="19">
        <f t="shared" si="181"/>
        <v>0</v>
      </c>
      <c r="M29" s="19">
        <f t="shared" si="181"/>
        <v>0</v>
      </c>
      <c r="N29" s="19">
        <f t="shared" si="181"/>
        <v>0</v>
      </c>
      <c r="O29" s="19">
        <f t="shared" si="181"/>
        <v>0</v>
      </c>
      <c r="P29" s="20">
        <f t="shared" si="181"/>
        <v>0</v>
      </c>
      <c r="Q29" s="20">
        <f t="shared" si="181"/>
        <v>0</v>
      </c>
      <c r="R29" s="19">
        <f t="shared" ref="R29:AE29" si="182">+R30+R31</f>
        <v>0</v>
      </c>
      <c r="S29" s="19">
        <f t="shared" si="182"/>
        <v>0</v>
      </c>
      <c r="T29" s="19">
        <f t="shared" si="182"/>
        <v>0</v>
      </c>
      <c r="U29" s="19">
        <f t="shared" si="182"/>
        <v>0</v>
      </c>
      <c r="V29" s="19">
        <f t="shared" si="182"/>
        <v>0</v>
      </c>
      <c r="W29" s="20">
        <f t="shared" si="182"/>
        <v>0</v>
      </c>
      <c r="X29" s="20">
        <f t="shared" si="182"/>
        <v>0</v>
      </c>
      <c r="Y29" s="19">
        <f t="shared" si="182"/>
        <v>0</v>
      </c>
      <c r="Z29" s="19">
        <f t="shared" si="182"/>
        <v>0</v>
      </c>
      <c r="AA29" s="19">
        <f t="shared" si="182"/>
        <v>0</v>
      </c>
      <c r="AB29" s="19">
        <f t="shared" si="182"/>
        <v>0</v>
      </c>
      <c r="AC29" s="19">
        <f t="shared" si="182"/>
        <v>0</v>
      </c>
      <c r="AD29" s="20">
        <f t="shared" si="182"/>
        <v>0</v>
      </c>
      <c r="AE29" s="20">
        <f t="shared" si="182"/>
        <v>0</v>
      </c>
      <c r="AF29" s="19">
        <f t="shared" ref="AF29:BN29" si="183">+AF30+AF31</f>
        <v>0</v>
      </c>
      <c r="AG29" s="19">
        <f t="shared" si="183"/>
        <v>0</v>
      </c>
      <c r="AH29" s="19">
        <f t="shared" si="183"/>
        <v>0</v>
      </c>
      <c r="AI29" s="19">
        <f t="shared" si="183"/>
        <v>0</v>
      </c>
      <c r="AJ29" s="19">
        <f t="shared" si="183"/>
        <v>0</v>
      </c>
      <c r="AK29" s="20">
        <f t="shared" si="183"/>
        <v>0</v>
      </c>
      <c r="AL29" s="20">
        <f t="shared" si="183"/>
        <v>0</v>
      </c>
      <c r="AM29" s="19">
        <f t="shared" si="183"/>
        <v>0</v>
      </c>
      <c r="AN29" s="19">
        <f t="shared" si="183"/>
        <v>0</v>
      </c>
      <c r="AO29" s="19">
        <f t="shared" si="183"/>
        <v>0</v>
      </c>
      <c r="AP29" s="19">
        <f t="shared" si="183"/>
        <v>0</v>
      </c>
      <c r="AQ29" s="19">
        <f t="shared" si="183"/>
        <v>0</v>
      </c>
      <c r="AR29" s="20">
        <f t="shared" si="183"/>
        <v>0</v>
      </c>
      <c r="AS29" s="20">
        <f t="shared" si="183"/>
        <v>0</v>
      </c>
      <c r="AT29" s="19">
        <f t="shared" si="183"/>
        <v>0</v>
      </c>
      <c r="AU29" s="19">
        <f t="shared" si="183"/>
        <v>0</v>
      </c>
      <c r="AV29" s="19">
        <f t="shared" si="183"/>
        <v>0</v>
      </c>
      <c r="AW29" s="19">
        <f t="shared" si="183"/>
        <v>0</v>
      </c>
      <c r="AX29" s="19">
        <f t="shared" si="183"/>
        <v>0</v>
      </c>
      <c r="AY29" s="20">
        <f t="shared" si="183"/>
        <v>0</v>
      </c>
      <c r="AZ29" s="20">
        <f t="shared" si="183"/>
        <v>0</v>
      </c>
      <c r="BA29" s="19">
        <f t="shared" si="183"/>
        <v>0</v>
      </c>
      <c r="BB29" s="19">
        <f t="shared" si="183"/>
        <v>0</v>
      </c>
      <c r="BC29" s="19">
        <f t="shared" si="183"/>
        <v>0</v>
      </c>
      <c r="BD29" s="19">
        <f t="shared" si="183"/>
        <v>0</v>
      </c>
      <c r="BE29" s="19">
        <f t="shared" si="183"/>
        <v>0</v>
      </c>
      <c r="BF29" s="20">
        <f t="shared" si="183"/>
        <v>0</v>
      </c>
      <c r="BG29" s="20">
        <f t="shared" si="183"/>
        <v>0</v>
      </c>
      <c r="BH29" s="19">
        <f t="shared" si="183"/>
        <v>0</v>
      </c>
      <c r="BI29" s="19">
        <f t="shared" si="183"/>
        <v>0</v>
      </c>
      <c r="BJ29" s="19">
        <f t="shared" si="183"/>
        <v>0</v>
      </c>
      <c r="BK29" s="19">
        <f t="shared" si="183"/>
        <v>0</v>
      </c>
      <c r="BL29" s="19">
        <f t="shared" si="183"/>
        <v>0</v>
      </c>
      <c r="BM29" s="20">
        <f t="shared" si="183"/>
        <v>0</v>
      </c>
      <c r="BN29" s="20">
        <f t="shared" si="183"/>
        <v>0</v>
      </c>
      <c r="BO29" s="19">
        <f t="shared" ref="BO29:CP29" si="184">+BO30+BO31</f>
        <v>0</v>
      </c>
      <c r="BP29" s="19">
        <f t="shared" si="184"/>
        <v>0</v>
      </c>
      <c r="BQ29" s="19">
        <f t="shared" si="184"/>
        <v>0</v>
      </c>
      <c r="BR29" s="19">
        <f t="shared" si="184"/>
        <v>0</v>
      </c>
      <c r="BS29" s="19">
        <f t="shared" si="184"/>
        <v>0</v>
      </c>
      <c r="BT29" s="20">
        <f t="shared" si="184"/>
        <v>0</v>
      </c>
      <c r="BU29" s="20">
        <f t="shared" si="184"/>
        <v>0</v>
      </c>
      <c r="BV29" s="19">
        <f t="shared" si="184"/>
        <v>0</v>
      </c>
      <c r="BW29" s="19">
        <f t="shared" si="184"/>
        <v>0</v>
      </c>
      <c r="BX29" s="19">
        <f t="shared" si="184"/>
        <v>0</v>
      </c>
      <c r="BY29" s="19">
        <f t="shared" si="184"/>
        <v>0</v>
      </c>
      <c r="BZ29" s="19">
        <f t="shared" si="184"/>
        <v>0</v>
      </c>
      <c r="CA29" s="20">
        <f t="shared" si="184"/>
        <v>0</v>
      </c>
      <c r="CB29" s="20">
        <f t="shared" si="184"/>
        <v>0</v>
      </c>
      <c r="CC29" s="19">
        <f t="shared" si="184"/>
        <v>0</v>
      </c>
      <c r="CD29" s="19">
        <f t="shared" si="184"/>
        <v>0</v>
      </c>
      <c r="CE29" s="19">
        <f t="shared" si="184"/>
        <v>0</v>
      </c>
      <c r="CF29" s="19">
        <f t="shared" si="184"/>
        <v>0</v>
      </c>
      <c r="CG29" s="19">
        <f t="shared" si="184"/>
        <v>0</v>
      </c>
      <c r="CH29" s="20">
        <f t="shared" si="184"/>
        <v>0</v>
      </c>
      <c r="CI29" s="20">
        <f t="shared" si="184"/>
        <v>0</v>
      </c>
      <c r="CJ29" s="19">
        <f t="shared" si="184"/>
        <v>0</v>
      </c>
      <c r="CK29" s="19">
        <f t="shared" si="184"/>
        <v>0</v>
      </c>
      <c r="CL29" s="19">
        <f t="shared" si="184"/>
        <v>0</v>
      </c>
      <c r="CM29" s="19">
        <f t="shared" si="184"/>
        <v>0</v>
      </c>
      <c r="CN29" s="19">
        <f t="shared" si="184"/>
        <v>0</v>
      </c>
      <c r="CO29" s="20">
        <f t="shared" si="184"/>
        <v>0</v>
      </c>
      <c r="CP29" s="20">
        <f t="shared" si="184"/>
        <v>0</v>
      </c>
      <c r="CQ29" s="19">
        <f t="shared" ref="CQ29:CW29" si="185">+CQ30+CQ31</f>
        <v>0</v>
      </c>
      <c r="CR29" s="19">
        <f t="shared" si="185"/>
        <v>0</v>
      </c>
      <c r="CS29" s="19">
        <f t="shared" si="185"/>
        <v>0</v>
      </c>
      <c r="CT29" s="19">
        <f t="shared" si="185"/>
        <v>0</v>
      </c>
      <c r="CU29" s="19">
        <f t="shared" si="185"/>
        <v>0</v>
      </c>
      <c r="CV29" s="20">
        <f t="shared" si="185"/>
        <v>0</v>
      </c>
      <c r="CW29" s="20">
        <f t="shared" si="185"/>
        <v>0</v>
      </c>
      <c r="CX29" s="19">
        <f t="shared" ref="CX29:DT29" si="186">+CX30+CX31</f>
        <v>0</v>
      </c>
      <c r="CY29" s="19">
        <f t="shared" si="186"/>
        <v>0</v>
      </c>
      <c r="CZ29" s="19">
        <f t="shared" si="186"/>
        <v>0</v>
      </c>
      <c r="DA29" s="19">
        <f t="shared" si="186"/>
        <v>0</v>
      </c>
      <c r="DB29" s="19">
        <f t="shared" si="186"/>
        <v>0</v>
      </c>
      <c r="DC29" s="20">
        <f t="shared" si="186"/>
        <v>0</v>
      </c>
      <c r="DD29" s="20">
        <f t="shared" si="186"/>
        <v>0</v>
      </c>
      <c r="DE29" s="19">
        <f t="shared" si="186"/>
        <v>0</v>
      </c>
      <c r="DF29" s="19">
        <f t="shared" si="186"/>
        <v>0</v>
      </c>
      <c r="DG29" s="19">
        <f t="shared" si="186"/>
        <v>0</v>
      </c>
      <c r="DH29" s="19">
        <f t="shared" si="186"/>
        <v>0</v>
      </c>
      <c r="DI29" s="19">
        <f t="shared" si="186"/>
        <v>0</v>
      </c>
      <c r="DJ29" s="20">
        <f t="shared" si="186"/>
        <v>0</v>
      </c>
      <c r="DK29" s="20">
        <f t="shared" si="186"/>
        <v>0</v>
      </c>
      <c r="DL29" s="19">
        <f t="shared" si="186"/>
        <v>0</v>
      </c>
      <c r="DM29" s="19">
        <f t="shared" si="186"/>
        <v>0</v>
      </c>
      <c r="DN29" s="19">
        <f t="shared" si="186"/>
        <v>0</v>
      </c>
      <c r="DO29" s="19">
        <f t="shared" si="186"/>
        <v>0</v>
      </c>
      <c r="DP29" s="19">
        <f t="shared" si="186"/>
        <v>0</v>
      </c>
      <c r="DQ29" s="20">
        <f t="shared" si="186"/>
        <v>0</v>
      </c>
      <c r="DR29" s="20">
        <f t="shared" si="186"/>
        <v>0</v>
      </c>
      <c r="DS29" s="19">
        <f t="shared" si="186"/>
        <v>0</v>
      </c>
      <c r="DT29" s="19">
        <f t="shared" si="186"/>
        <v>0</v>
      </c>
    </row>
    <row r="30" spans="2:124" x14ac:dyDescent="0.2">
      <c r="B30" s="10" t="s">
        <v>19</v>
      </c>
      <c r="C30" s="22"/>
      <c r="D30" s="11">
        <f>Décaissements!E67</f>
        <v>0</v>
      </c>
      <c r="E30" s="11">
        <f>Décaissements!F67</f>
        <v>0</v>
      </c>
      <c r="F30" s="11">
        <f>Décaissements!G67</f>
        <v>0</v>
      </c>
      <c r="G30" s="11">
        <f>Décaissements!H67</f>
        <v>4400</v>
      </c>
      <c r="H30" s="11">
        <f>Décaissements!I67</f>
        <v>0</v>
      </c>
      <c r="I30" s="22">
        <f>Décaissements!J67</f>
        <v>0</v>
      </c>
      <c r="J30" s="22">
        <f>Décaissements!K67</f>
        <v>0</v>
      </c>
      <c r="K30" s="11">
        <f>Décaissements!L67</f>
        <v>0</v>
      </c>
      <c r="L30" s="11">
        <f>Décaissements!M67</f>
        <v>0</v>
      </c>
      <c r="M30" s="11">
        <f>Décaissements!N67</f>
        <v>0</v>
      </c>
      <c r="N30" s="11">
        <f>Décaissements!O67</f>
        <v>0</v>
      </c>
      <c r="O30" s="11">
        <f>Décaissements!P67</f>
        <v>0</v>
      </c>
      <c r="P30" s="22">
        <f>Décaissements!Q67</f>
        <v>0</v>
      </c>
      <c r="Q30" s="22">
        <f>Décaissements!R67</f>
        <v>0</v>
      </c>
      <c r="R30" s="11">
        <f>Décaissements!S67</f>
        <v>0</v>
      </c>
      <c r="S30" s="11">
        <f>Décaissements!T67</f>
        <v>0</v>
      </c>
      <c r="T30" s="11">
        <f>Décaissements!U67</f>
        <v>0</v>
      </c>
      <c r="U30" s="11">
        <f>Décaissements!V67</f>
        <v>0</v>
      </c>
      <c r="V30" s="11">
        <f>Décaissements!W67</f>
        <v>0</v>
      </c>
      <c r="W30" s="22">
        <f>Décaissements!X67</f>
        <v>0</v>
      </c>
      <c r="X30" s="22">
        <f>Décaissements!Y67</f>
        <v>0</v>
      </c>
      <c r="Y30" s="11">
        <f>Décaissements!Z67</f>
        <v>0</v>
      </c>
      <c r="Z30" s="11">
        <f>Décaissements!AA67</f>
        <v>0</v>
      </c>
      <c r="AA30" s="11">
        <f>Décaissements!AB67</f>
        <v>0</v>
      </c>
      <c r="AB30" s="11">
        <f>Décaissements!AC67</f>
        <v>0</v>
      </c>
      <c r="AC30" s="11">
        <f>Décaissements!AD67</f>
        <v>0</v>
      </c>
      <c r="AD30" s="22">
        <f>Décaissements!AE67</f>
        <v>0</v>
      </c>
      <c r="AE30" s="22">
        <f>Décaissements!AF67</f>
        <v>0</v>
      </c>
      <c r="AF30" s="11">
        <f>Décaissements!AG67</f>
        <v>0</v>
      </c>
      <c r="AG30" s="11">
        <f>Décaissements!AH67</f>
        <v>0</v>
      </c>
      <c r="AH30" s="11">
        <f>Décaissements!AI67</f>
        <v>0</v>
      </c>
      <c r="AI30" s="11">
        <f>Décaissements!AJ67</f>
        <v>0</v>
      </c>
      <c r="AJ30" s="11">
        <f>Décaissements!AK67</f>
        <v>0</v>
      </c>
      <c r="AK30" s="22">
        <f>Décaissements!AL67</f>
        <v>0</v>
      </c>
      <c r="AL30" s="22">
        <f>Décaissements!AM67</f>
        <v>0</v>
      </c>
      <c r="AM30" s="11">
        <f>Décaissements!AN67</f>
        <v>0</v>
      </c>
      <c r="AN30" s="11">
        <f>Décaissements!AO67</f>
        <v>0</v>
      </c>
      <c r="AO30" s="11">
        <f>Décaissements!AP67</f>
        <v>0</v>
      </c>
      <c r="AP30" s="11">
        <f>Décaissements!AQ67</f>
        <v>0</v>
      </c>
      <c r="AQ30" s="11">
        <f>Décaissements!AR67</f>
        <v>0</v>
      </c>
      <c r="AR30" s="22">
        <f>Décaissements!AS67</f>
        <v>0</v>
      </c>
      <c r="AS30" s="22">
        <f>Décaissements!AT67</f>
        <v>0</v>
      </c>
      <c r="AT30" s="11">
        <f>Décaissements!AU67</f>
        <v>0</v>
      </c>
      <c r="AU30" s="11">
        <f>Décaissements!AV67</f>
        <v>0</v>
      </c>
      <c r="AV30" s="11">
        <f>Décaissements!AW67</f>
        <v>0</v>
      </c>
      <c r="AW30" s="11">
        <f>Décaissements!AX67</f>
        <v>0</v>
      </c>
      <c r="AX30" s="11">
        <f>Décaissements!AY67</f>
        <v>0</v>
      </c>
      <c r="AY30" s="22">
        <f>Décaissements!AZ67</f>
        <v>0</v>
      </c>
      <c r="AZ30" s="22">
        <f>Décaissements!BA67</f>
        <v>0</v>
      </c>
      <c r="BA30" s="11">
        <f>Décaissements!BB67</f>
        <v>0</v>
      </c>
      <c r="BB30" s="11">
        <f>Décaissements!BC67</f>
        <v>0</v>
      </c>
      <c r="BC30" s="11">
        <f>Décaissements!BD67</f>
        <v>0</v>
      </c>
      <c r="BD30" s="11">
        <f>Décaissements!BE67</f>
        <v>0</v>
      </c>
      <c r="BE30" s="11">
        <f>Décaissements!BF67</f>
        <v>0</v>
      </c>
      <c r="BF30" s="22">
        <f>Décaissements!BG67</f>
        <v>0</v>
      </c>
      <c r="BG30" s="22">
        <f>Décaissements!BH67</f>
        <v>0</v>
      </c>
      <c r="BH30" s="11">
        <f>Décaissements!BI67</f>
        <v>0</v>
      </c>
      <c r="BI30" s="11">
        <f>Décaissements!BJ67</f>
        <v>0</v>
      </c>
      <c r="BJ30" s="11">
        <f>Décaissements!BK67</f>
        <v>0</v>
      </c>
      <c r="BK30" s="11">
        <f>Décaissements!BL67</f>
        <v>0</v>
      </c>
      <c r="BL30" s="11">
        <f>Décaissements!BM67</f>
        <v>0</v>
      </c>
      <c r="BM30" s="22">
        <f>Décaissements!BN67</f>
        <v>0</v>
      </c>
      <c r="BN30" s="22">
        <f>Décaissements!BO67</f>
        <v>0</v>
      </c>
      <c r="BO30" s="11">
        <f>Décaissements!BP67</f>
        <v>0</v>
      </c>
      <c r="BP30" s="11">
        <f>Décaissements!BQ67</f>
        <v>0</v>
      </c>
      <c r="BQ30" s="11">
        <f>Décaissements!BR67</f>
        <v>0</v>
      </c>
      <c r="BR30" s="11">
        <f>Décaissements!BS67</f>
        <v>0</v>
      </c>
      <c r="BS30" s="11">
        <f>Décaissements!BT67</f>
        <v>0</v>
      </c>
      <c r="BT30" s="22">
        <f>Décaissements!BU67</f>
        <v>0</v>
      </c>
      <c r="BU30" s="22">
        <f>Décaissements!BV67</f>
        <v>0</v>
      </c>
      <c r="BV30" s="11">
        <f>Décaissements!BW67</f>
        <v>0</v>
      </c>
      <c r="BW30" s="11">
        <f>Décaissements!BX67</f>
        <v>0</v>
      </c>
      <c r="BX30" s="11">
        <f>Décaissements!BY67</f>
        <v>0</v>
      </c>
      <c r="BY30" s="11">
        <f>Décaissements!BZ67</f>
        <v>0</v>
      </c>
      <c r="BZ30" s="11">
        <f>Décaissements!CA67</f>
        <v>0</v>
      </c>
      <c r="CA30" s="22">
        <f>Décaissements!CB67</f>
        <v>0</v>
      </c>
      <c r="CB30" s="22">
        <f>Décaissements!CC67</f>
        <v>0</v>
      </c>
      <c r="CC30" s="11">
        <f>Décaissements!CD67</f>
        <v>0</v>
      </c>
      <c r="CD30" s="11">
        <f>Décaissements!CE67</f>
        <v>0</v>
      </c>
      <c r="CE30" s="11">
        <f>Décaissements!CF67</f>
        <v>0</v>
      </c>
      <c r="CF30" s="11">
        <f>Décaissements!CG67</f>
        <v>0</v>
      </c>
      <c r="CG30" s="11">
        <f>Décaissements!CH67</f>
        <v>0</v>
      </c>
      <c r="CH30" s="22">
        <f>Décaissements!CI67</f>
        <v>0</v>
      </c>
      <c r="CI30" s="22">
        <f>Décaissements!CJ67</f>
        <v>0</v>
      </c>
      <c r="CJ30" s="11">
        <f>Décaissements!CK67</f>
        <v>0</v>
      </c>
      <c r="CK30" s="11">
        <f>Décaissements!CL67</f>
        <v>0</v>
      </c>
      <c r="CL30" s="11">
        <f>Décaissements!CM67</f>
        <v>0</v>
      </c>
      <c r="CM30" s="11">
        <f>Décaissements!CN67</f>
        <v>0</v>
      </c>
      <c r="CN30" s="11">
        <f>Décaissements!CO67</f>
        <v>0</v>
      </c>
      <c r="CO30" s="22">
        <f>Décaissements!CP67</f>
        <v>0</v>
      </c>
      <c r="CP30" s="22">
        <f>Décaissements!CQ67</f>
        <v>0</v>
      </c>
      <c r="CQ30" s="11">
        <f>Décaissements!CR67</f>
        <v>0</v>
      </c>
      <c r="CR30" s="11">
        <f>Décaissements!CS67</f>
        <v>0</v>
      </c>
      <c r="CS30" s="11">
        <f>Décaissements!CT67</f>
        <v>0</v>
      </c>
      <c r="CT30" s="11">
        <f>Décaissements!CU67</f>
        <v>0</v>
      </c>
      <c r="CU30" s="11">
        <f>Décaissements!CV67</f>
        <v>0</v>
      </c>
      <c r="CV30" s="22">
        <f>Décaissements!CW67</f>
        <v>0</v>
      </c>
      <c r="CW30" s="22">
        <f>Décaissements!CX67</f>
        <v>0</v>
      </c>
      <c r="CX30" s="11">
        <f>Décaissements!CY67</f>
        <v>0</v>
      </c>
      <c r="CY30" s="11">
        <f>Décaissements!CZ67</f>
        <v>0</v>
      </c>
      <c r="CZ30" s="11">
        <f>Décaissements!DA67</f>
        <v>0</v>
      </c>
      <c r="DA30" s="11">
        <f>Décaissements!DB67</f>
        <v>0</v>
      </c>
      <c r="DB30" s="11">
        <f>Décaissements!DC67</f>
        <v>0</v>
      </c>
      <c r="DC30" s="22">
        <f>Décaissements!DD67</f>
        <v>0</v>
      </c>
      <c r="DD30" s="22">
        <f>Décaissements!DE67</f>
        <v>0</v>
      </c>
      <c r="DE30" s="11">
        <f>Décaissements!DF67</f>
        <v>0</v>
      </c>
      <c r="DF30" s="11">
        <f>Décaissements!DG67</f>
        <v>0</v>
      </c>
      <c r="DG30" s="11">
        <f>Décaissements!DH67</f>
        <v>0</v>
      </c>
      <c r="DH30" s="11">
        <f>Décaissements!DI67</f>
        <v>0</v>
      </c>
      <c r="DI30" s="11">
        <f>Décaissements!DJ67</f>
        <v>0</v>
      </c>
      <c r="DJ30" s="22">
        <f>Décaissements!DK67</f>
        <v>0</v>
      </c>
      <c r="DK30" s="22">
        <f>Décaissements!DL67</f>
        <v>0</v>
      </c>
      <c r="DL30" s="11">
        <f>Décaissements!DM67</f>
        <v>0</v>
      </c>
      <c r="DM30" s="11">
        <f>Décaissements!DN67</f>
        <v>0</v>
      </c>
      <c r="DN30" s="11">
        <f>Décaissements!DO67</f>
        <v>0</v>
      </c>
      <c r="DO30" s="11">
        <f>Décaissements!DP67</f>
        <v>0</v>
      </c>
      <c r="DP30" s="11">
        <f>Décaissements!DQ67</f>
        <v>0</v>
      </c>
      <c r="DQ30" s="22">
        <f>Décaissements!DR67</f>
        <v>0</v>
      </c>
      <c r="DR30" s="22">
        <f>Décaissements!DS67</f>
        <v>0</v>
      </c>
      <c r="DS30" s="11">
        <f>Décaissements!DT67</f>
        <v>0</v>
      </c>
      <c r="DT30" s="11">
        <f>Décaissements!DU67</f>
        <v>0</v>
      </c>
    </row>
    <row r="31" spans="2:124" x14ac:dyDescent="0.2">
      <c r="B31" s="10" t="s">
        <v>20</v>
      </c>
      <c r="C31" s="22"/>
      <c r="D31" s="11"/>
      <c r="E31" s="11"/>
      <c r="F31" s="11"/>
      <c r="G31" s="11"/>
      <c r="H31" s="11"/>
      <c r="I31" s="22"/>
      <c r="J31" s="22"/>
      <c r="K31" s="11"/>
      <c r="L31" s="11"/>
      <c r="M31" s="11"/>
      <c r="N31" s="11"/>
      <c r="O31" s="11"/>
      <c r="P31" s="22"/>
      <c r="Q31" s="22"/>
      <c r="R31" s="11"/>
      <c r="S31" s="11"/>
      <c r="T31" s="11"/>
      <c r="U31" s="11"/>
      <c r="V31" s="11"/>
      <c r="W31" s="22"/>
      <c r="X31" s="22"/>
      <c r="Y31" s="11"/>
      <c r="Z31" s="11"/>
      <c r="AA31" s="11"/>
      <c r="AB31" s="11"/>
      <c r="AC31" s="11"/>
      <c r="AD31" s="22"/>
      <c r="AE31" s="22"/>
      <c r="AF31" s="11"/>
      <c r="AG31" s="11"/>
      <c r="AH31" s="11"/>
      <c r="AI31" s="11"/>
      <c r="AJ31" s="11"/>
      <c r="AK31" s="22"/>
      <c r="AL31" s="22"/>
      <c r="AM31" s="11"/>
      <c r="AN31" s="11"/>
      <c r="AO31" s="11"/>
      <c r="AP31" s="11"/>
      <c r="AQ31" s="11"/>
      <c r="AR31" s="22"/>
      <c r="AS31" s="22"/>
      <c r="AT31" s="11"/>
      <c r="AU31" s="11"/>
      <c r="AV31" s="11"/>
      <c r="AW31" s="11"/>
      <c r="AX31" s="11"/>
      <c r="AY31" s="22"/>
      <c r="AZ31" s="22"/>
      <c r="BA31" s="11"/>
      <c r="BB31" s="11"/>
      <c r="BC31" s="11"/>
      <c r="BD31" s="11"/>
      <c r="BE31" s="11"/>
      <c r="BF31" s="22"/>
      <c r="BG31" s="22"/>
      <c r="BH31" s="11"/>
      <c r="BI31" s="11"/>
      <c r="BJ31" s="11"/>
      <c r="BK31" s="11"/>
      <c r="BL31" s="11"/>
      <c r="BM31" s="22"/>
      <c r="BN31" s="22"/>
      <c r="BO31" s="11"/>
      <c r="BP31" s="11"/>
      <c r="BQ31" s="11"/>
      <c r="BR31" s="11"/>
      <c r="BS31" s="11"/>
      <c r="BT31" s="22"/>
      <c r="BU31" s="22"/>
      <c r="BV31" s="11"/>
      <c r="BW31" s="11"/>
      <c r="BX31" s="11"/>
      <c r="BY31" s="11"/>
      <c r="BZ31" s="11"/>
      <c r="CA31" s="22"/>
      <c r="CB31" s="22"/>
      <c r="CC31" s="11"/>
      <c r="CD31" s="11"/>
      <c r="CE31" s="11"/>
      <c r="CF31" s="11"/>
      <c r="CG31" s="11"/>
      <c r="CH31" s="22"/>
      <c r="CI31" s="22"/>
      <c r="CJ31" s="11"/>
      <c r="CK31" s="11"/>
      <c r="CL31" s="11"/>
      <c r="CM31" s="11"/>
      <c r="CN31" s="11"/>
      <c r="CO31" s="22"/>
      <c r="CP31" s="22"/>
      <c r="CQ31" s="11"/>
      <c r="CR31" s="11"/>
      <c r="CS31" s="11"/>
      <c r="CT31" s="11"/>
      <c r="CU31" s="11"/>
      <c r="CV31" s="22"/>
      <c r="CW31" s="22"/>
      <c r="CX31" s="11"/>
      <c r="CY31" s="11"/>
      <c r="CZ31" s="11"/>
      <c r="DA31" s="11"/>
      <c r="DB31" s="11"/>
      <c r="DC31" s="22"/>
      <c r="DD31" s="22"/>
      <c r="DE31" s="11"/>
      <c r="DF31" s="11"/>
      <c r="DG31" s="11"/>
      <c r="DH31" s="11"/>
      <c r="DI31" s="11"/>
      <c r="DJ31" s="22"/>
      <c r="DK31" s="22"/>
      <c r="DL31" s="11"/>
      <c r="DM31" s="11"/>
      <c r="DN31" s="11"/>
      <c r="DO31" s="11"/>
      <c r="DP31" s="11"/>
      <c r="DQ31" s="22"/>
      <c r="DR31" s="22"/>
      <c r="DS31" s="11"/>
      <c r="DT31" s="11"/>
    </row>
    <row r="32" spans="2:124" x14ac:dyDescent="0.2">
      <c r="B32" s="24" t="s">
        <v>21</v>
      </c>
      <c r="C32" s="15">
        <f t="shared" ref="C32" si="187">+C24+C29</f>
        <v>0</v>
      </c>
      <c r="D32" s="14">
        <f t="shared" ref="D32:AI32" si="188">+D24+D29</f>
        <v>7680</v>
      </c>
      <c r="E32" s="14">
        <f t="shared" si="188"/>
        <v>0</v>
      </c>
      <c r="F32" s="14">
        <f t="shared" si="188"/>
        <v>0</v>
      </c>
      <c r="G32" s="14">
        <f t="shared" si="188"/>
        <v>27500</v>
      </c>
      <c r="H32" s="14">
        <f t="shared" si="188"/>
        <v>0</v>
      </c>
      <c r="I32" s="15">
        <f t="shared" si="188"/>
        <v>0</v>
      </c>
      <c r="J32" s="15">
        <f t="shared" si="188"/>
        <v>0</v>
      </c>
      <c r="K32" s="14">
        <f t="shared" si="188"/>
        <v>4080</v>
      </c>
      <c r="L32" s="14">
        <f t="shared" si="188"/>
        <v>0</v>
      </c>
      <c r="M32" s="14">
        <f t="shared" si="188"/>
        <v>0</v>
      </c>
      <c r="N32" s="14">
        <f t="shared" si="188"/>
        <v>48100</v>
      </c>
      <c r="O32" s="14">
        <f t="shared" si="188"/>
        <v>0</v>
      </c>
      <c r="P32" s="15">
        <f t="shared" si="188"/>
        <v>0</v>
      </c>
      <c r="Q32" s="15">
        <f t="shared" si="188"/>
        <v>0</v>
      </c>
      <c r="R32" s="14">
        <f t="shared" si="188"/>
        <v>3456</v>
      </c>
      <c r="S32" s="14">
        <f t="shared" si="188"/>
        <v>0</v>
      </c>
      <c r="T32" s="14">
        <f t="shared" si="188"/>
        <v>0</v>
      </c>
      <c r="U32" s="14">
        <f t="shared" si="188"/>
        <v>23100</v>
      </c>
      <c r="V32" s="14">
        <f t="shared" si="188"/>
        <v>0</v>
      </c>
      <c r="W32" s="15">
        <f t="shared" si="188"/>
        <v>0</v>
      </c>
      <c r="X32" s="15">
        <f t="shared" si="188"/>
        <v>0</v>
      </c>
      <c r="Y32" s="14">
        <f t="shared" si="188"/>
        <v>18912</v>
      </c>
      <c r="Z32" s="14">
        <f t="shared" si="188"/>
        <v>0</v>
      </c>
      <c r="AA32" s="14">
        <f t="shared" si="188"/>
        <v>0</v>
      </c>
      <c r="AB32" s="14">
        <f t="shared" si="188"/>
        <v>23100</v>
      </c>
      <c r="AC32" s="14">
        <f t="shared" si="188"/>
        <v>61580</v>
      </c>
      <c r="AD32" s="15">
        <f t="shared" si="188"/>
        <v>0</v>
      </c>
      <c r="AE32" s="15">
        <f t="shared" si="188"/>
        <v>0</v>
      </c>
      <c r="AF32" s="14">
        <f t="shared" si="188"/>
        <v>3456</v>
      </c>
      <c r="AG32" s="14">
        <f t="shared" si="188"/>
        <v>0</v>
      </c>
      <c r="AH32" s="14">
        <f t="shared" si="188"/>
        <v>0</v>
      </c>
      <c r="AI32" s="14">
        <f t="shared" si="188"/>
        <v>24824</v>
      </c>
      <c r="AJ32" s="14">
        <f t="shared" ref="AJ32:BO32" si="189">+AJ24+AJ29</f>
        <v>0</v>
      </c>
      <c r="AK32" s="15">
        <f t="shared" si="189"/>
        <v>0</v>
      </c>
      <c r="AL32" s="15">
        <f t="shared" si="189"/>
        <v>0</v>
      </c>
      <c r="AM32" s="14">
        <f t="shared" si="189"/>
        <v>3456</v>
      </c>
      <c r="AN32" s="14">
        <f t="shared" si="189"/>
        <v>2600</v>
      </c>
      <c r="AO32" s="14">
        <f t="shared" si="189"/>
        <v>0</v>
      </c>
      <c r="AP32" s="14">
        <f t="shared" si="189"/>
        <v>21224</v>
      </c>
      <c r="AQ32" s="14">
        <f t="shared" si="189"/>
        <v>0</v>
      </c>
      <c r="AR32" s="15">
        <f t="shared" si="189"/>
        <v>0</v>
      </c>
      <c r="AS32" s="15">
        <f t="shared" si="189"/>
        <v>0</v>
      </c>
      <c r="AT32" s="14">
        <f t="shared" si="189"/>
        <v>2000</v>
      </c>
      <c r="AU32" s="14">
        <f t="shared" si="189"/>
        <v>28400</v>
      </c>
      <c r="AV32" s="14">
        <f t="shared" si="189"/>
        <v>0</v>
      </c>
      <c r="AW32" s="14">
        <f t="shared" si="189"/>
        <v>20600</v>
      </c>
      <c r="AX32" s="14">
        <f t="shared" si="189"/>
        <v>0</v>
      </c>
      <c r="AY32" s="15">
        <f t="shared" si="189"/>
        <v>0</v>
      </c>
      <c r="AZ32" s="15">
        <f t="shared" si="189"/>
        <v>0</v>
      </c>
      <c r="BA32" s="14">
        <f t="shared" si="189"/>
        <v>2000</v>
      </c>
      <c r="BB32" s="14">
        <f t="shared" si="189"/>
        <v>0</v>
      </c>
      <c r="BC32" s="14">
        <f t="shared" si="189"/>
        <v>0</v>
      </c>
      <c r="BD32" s="14">
        <f t="shared" si="189"/>
        <v>24100</v>
      </c>
      <c r="BE32" s="14">
        <f t="shared" si="189"/>
        <v>0</v>
      </c>
      <c r="BF32" s="15">
        <f t="shared" si="189"/>
        <v>0</v>
      </c>
      <c r="BG32" s="15">
        <f t="shared" si="189"/>
        <v>0</v>
      </c>
      <c r="BH32" s="14">
        <f t="shared" si="189"/>
        <v>5000</v>
      </c>
      <c r="BI32" s="14">
        <f t="shared" si="189"/>
        <v>0</v>
      </c>
      <c r="BJ32" s="14">
        <f t="shared" si="189"/>
        <v>41600</v>
      </c>
      <c r="BK32" s="14">
        <f t="shared" si="189"/>
        <v>8100</v>
      </c>
      <c r="BL32" s="14">
        <f t="shared" si="189"/>
        <v>0</v>
      </c>
      <c r="BM32" s="15">
        <f t="shared" si="189"/>
        <v>0</v>
      </c>
      <c r="BN32" s="15">
        <f t="shared" si="189"/>
        <v>0</v>
      </c>
      <c r="BO32" s="14">
        <f t="shared" si="189"/>
        <v>3724</v>
      </c>
      <c r="BP32" s="14">
        <f t="shared" ref="BP32:CP32" si="190">+BP24+BP29</f>
        <v>0</v>
      </c>
      <c r="BQ32" s="14">
        <f t="shared" si="190"/>
        <v>0</v>
      </c>
      <c r="BR32" s="14">
        <f t="shared" si="190"/>
        <v>8100</v>
      </c>
      <c r="BS32" s="14">
        <f t="shared" si="190"/>
        <v>0</v>
      </c>
      <c r="BT32" s="15">
        <f t="shared" si="190"/>
        <v>0</v>
      </c>
      <c r="BU32" s="15">
        <f t="shared" si="190"/>
        <v>0</v>
      </c>
      <c r="BV32" s="14">
        <f t="shared" si="190"/>
        <v>2624</v>
      </c>
      <c r="BW32" s="14">
        <f t="shared" si="190"/>
        <v>0</v>
      </c>
      <c r="BX32" s="14">
        <f t="shared" si="190"/>
        <v>0</v>
      </c>
      <c r="BY32" s="14">
        <f t="shared" si="190"/>
        <v>23100</v>
      </c>
      <c r="BZ32" s="14">
        <f t="shared" si="190"/>
        <v>0</v>
      </c>
      <c r="CA32" s="15">
        <f t="shared" si="190"/>
        <v>0</v>
      </c>
      <c r="CB32" s="15">
        <f t="shared" si="190"/>
        <v>0</v>
      </c>
      <c r="CC32" s="14">
        <f t="shared" si="190"/>
        <v>2000</v>
      </c>
      <c r="CD32" s="14">
        <f t="shared" si="190"/>
        <v>0</v>
      </c>
      <c r="CE32" s="14">
        <f t="shared" si="190"/>
        <v>0</v>
      </c>
      <c r="CF32" s="14">
        <f t="shared" si="190"/>
        <v>8100</v>
      </c>
      <c r="CG32" s="14">
        <f t="shared" si="190"/>
        <v>0</v>
      </c>
      <c r="CH32" s="15">
        <f t="shared" si="190"/>
        <v>0</v>
      </c>
      <c r="CI32" s="15">
        <f t="shared" si="190"/>
        <v>0</v>
      </c>
      <c r="CJ32" s="14">
        <f t="shared" si="190"/>
        <v>5000</v>
      </c>
      <c r="CK32" s="14">
        <f t="shared" si="190"/>
        <v>0</v>
      </c>
      <c r="CL32" s="14">
        <f t="shared" si="190"/>
        <v>0</v>
      </c>
      <c r="CM32" s="14">
        <f t="shared" si="190"/>
        <v>8100</v>
      </c>
      <c r="CN32" s="14">
        <f t="shared" si="190"/>
        <v>39520</v>
      </c>
      <c r="CO32" s="15">
        <f t="shared" si="190"/>
        <v>0</v>
      </c>
      <c r="CP32" s="15">
        <f t="shared" si="190"/>
        <v>0</v>
      </c>
      <c r="CQ32" s="14">
        <f t="shared" ref="CQ32:CW32" si="191">+CQ24+CQ29</f>
        <v>2000</v>
      </c>
      <c r="CR32" s="14">
        <f t="shared" si="191"/>
        <v>0</v>
      </c>
      <c r="CS32" s="14">
        <f t="shared" si="191"/>
        <v>0</v>
      </c>
      <c r="CT32" s="14">
        <f t="shared" si="191"/>
        <v>10412</v>
      </c>
      <c r="CU32" s="14">
        <f t="shared" si="191"/>
        <v>0</v>
      </c>
      <c r="CV32" s="15">
        <f t="shared" si="191"/>
        <v>0</v>
      </c>
      <c r="CW32" s="15">
        <f t="shared" si="191"/>
        <v>0</v>
      </c>
      <c r="CX32" s="14">
        <f t="shared" ref="CX32:DT32" si="192">+CX24+CX29</f>
        <v>2912</v>
      </c>
      <c r="CY32" s="14">
        <f t="shared" si="192"/>
        <v>0</v>
      </c>
      <c r="CZ32" s="14">
        <f t="shared" si="192"/>
        <v>0</v>
      </c>
      <c r="DA32" s="14">
        <f t="shared" si="192"/>
        <v>9600</v>
      </c>
      <c r="DB32" s="14">
        <f t="shared" si="192"/>
        <v>15624</v>
      </c>
      <c r="DC32" s="15">
        <f t="shared" si="192"/>
        <v>0</v>
      </c>
      <c r="DD32" s="15">
        <f t="shared" si="192"/>
        <v>0</v>
      </c>
      <c r="DE32" s="14">
        <f t="shared" si="192"/>
        <v>2000</v>
      </c>
      <c r="DF32" s="14">
        <f t="shared" si="192"/>
        <v>0</v>
      </c>
      <c r="DG32" s="14">
        <f t="shared" si="192"/>
        <v>0</v>
      </c>
      <c r="DH32" s="14">
        <f t="shared" si="192"/>
        <v>9600</v>
      </c>
      <c r="DI32" s="14">
        <f t="shared" si="192"/>
        <v>0</v>
      </c>
      <c r="DJ32" s="15">
        <f t="shared" si="192"/>
        <v>0</v>
      </c>
      <c r="DK32" s="15">
        <f t="shared" si="192"/>
        <v>0</v>
      </c>
      <c r="DL32" s="14">
        <f t="shared" si="192"/>
        <v>2000</v>
      </c>
      <c r="DM32" s="14">
        <f t="shared" si="192"/>
        <v>4000</v>
      </c>
      <c r="DN32" s="14">
        <f t="shared" si="192"/>
        <v>0</v>
      </c>
      <c r="DO32" s="14">
        <f t="shared" si="192"/>
        <v>9600</v>
      </c>
      <c r="DP32" s="14">
        <f t="shared" si="192"/>
        <v>77520</v>
      </c>
      <c r="DQ32" s="15">
        <f t="shared" si="192"/>
        <v>0</v>
      </c>
      <c r="DR32" s="15">
        <f t="shared" si="192"/>
        <v>0</v>
      </c>
      <c r="DS32" s="14">
        <f t="shared" si="192"/>
        <v>2000</v>
      </c>
      <c r="DT32" s="14">
        <f t="shared" si="192"/>
        <v>0</v>
      </c>
    </row>
    <row r="33" spans="2:124" x14ac:dyDescent="0.2">
      <c r="B33" s="25" t="s">
        <v>22</v>
      </c>
      <c r="C33" s="15">
        <f t="shared" ref="C33" si="193">C22-C32</f>
        <v>0</v>
      </c>
      <c r="D33" s="14">
        <f t="shared" ref="D33:AI33" si="194">D22-D32</f>
        <v>-2124.4444444444443</v>
      </c>
      <c r="E33" s="14">
        <f t="shared" si="194"/>
        <v>8888.8888888888887</v>
      </c>
      <c r="F33" s="14">
        <f t="shared" si="194"/>
        <v>8888.8888888888887</v>
      </c>
      <c r="G33" s="14">
        <f t="shared" si="194"/>
        <v>-18611.111111111109</v>
      </c>
      <c r="H33" s="14">
        <f t="shared" si="194"/>
        <v>8888.8888888888887</v>
      </c>
      <c r="I33" s="15">
        <f t="shared" si="194"/>
        <v>0</v>
      </c>
      <c r="J33" s="15">
        <f t="shared" si="194"/>
        <v>0</v>
      </c>
      <c r="K33" s="14">
        <f t="shared" si="194"/>
        <v>1475.5555555555557</v>
      </c>
      <c r="L33" s="14">
        <f t="shared" si="194"/>
        <v>8888.8888888888887</v>
      </c>
      <c r="M33" s="14">
        <f t="shared" si="194"/>
        <v>8888.8888888888887</v>
      </c>
      <c r="N33" s="14">
        <f t="shared" si="194"/>
        <v>-39211.111111111109</v>
      </c>
      <c r="O33" s="14">
        <f t="shared" si="194"/>
        <v>8888.8888888888887</v>
      </c>
      <c r="P33" s="15">
        <f t="shared" si="194"/>
        <v>0</v>
      </c>
      <c r="Q33" s="15">
        <f t="shared" si="194"/>
        <v>0</v>
      </c>
      <c r="R33" s="14">
        <f t="shared" si="194"/>
        <v>2099.5555555555557</v>
      </c>
      <c r="S33" s="14">
        <f t="shared" si="194"/>
        <v>1777.7777777777774</v>
      </c>
      <c r="T33" s="14">
        <f t="shared" si="194"/>
        <v>1777.7777777777774</v>
      </c>
      <c r="U33" s="14">
        <f t="shared" si="194"/>
        <v>-21322.222222222223</v>
      </c>
      <c r="V33" s="14">
        <f t="shared" si="194"/>
        <v>1777.7777777777774</v>
      </c>
      <c r="W33" s="15">
        <f t="shared" si="194"/>
        <v>0</v>
      </c>
      <c r="X33" s="15">
        <f t="shared" si="194"/>
        <v>0</v>
      </c>
      <c r="Y33" s="14">
        <f t="shared" si="194"/>
        <v>-17800.888888888891</v>
      </c>
      <c r="Z33" s="14">
        <f t="shared" si="194"/>
        <v>1777.7777777777774</v>
      </c>
      <c r="AA33" s="14">
        <f t="shared" si="194"/>
        <v>1777.7777777777774</v>
      </c>
      <c r="AB33" s="14">
        <f t="shared" si="194"/>
        <v>-21322.222222222223</v>
      </c>
      <c r="AC33" s="14">
        <f t="shared" si="194"/>
        <v>-59802.222222222219</v>
      </c>
      <c r="AD33" s="15">
        <f t="shared" si="194"/>
        <v>0</v>
      </c>
      <c r="AE33" s="15">
        <f t="shared" si="194"/>
        <v>0</v>
      </c>
      <c r="AF33" s="14">
        <f t="shared" si="194"/>
        <v>-2344.8888888888891</v>
      </c>
      <c r="AG33" s="14">
        <f t="shared" si="194"/>
        <v>1777.7777777777774</v>
      </c>
      <c r="AH33" s="14">
        <f t="shared" si="194"/>
        <v>76777.777777777781</v>
      </c>
      <c r="AI33" s="14">
        <f t="shared" si="194"/>
        <v>-23046.222222222223</v>
      </c>
      <c r="AJ33" s="14">
        <f t="shared" ref="AJ33:BO33" si="195">AJ22-AJ32</f>
        <v>13777.777777777777</v>
      </c>
      <c r="AK33" s="15">
        <f t="shared" si="195"/>
        <v>0</v>
      </c>
      <c r="AL33" s="15">
        <f t="shared" si="195"/>
        <v>0</v>
      </c>
      <c r="AM33" s="14">
        <f t="shared" si="195"/>
        <v>-2344.8888888888891</v>
      </c>
      <c r="AN33" s="14">
        <f t="shared" si="195"/>
        <v>-822.22222222222263</v>
      </c>
      <c r="AO33" s="14">
        <f t="shared" si="195"/>
        <v>1777.7777777777774</v>
      </c>
      <c r="AP33" s="14">
        <f t="shared" si="195"/>
        <v>-19446.222222222223</v>
      </c>
      <c r="AQ33" s="14">
        <f t="shared" si="195"/>
        <v>1777.7777777777774</v>
      </c>
      <c r="AR33" s="15">
        <f t="shared" si="195"/>
        <v>0</v>
      </c>
      <c r="AS33" s="15">
        <f t="shared" si="195"/>
        <v>0</v>
      </c>
      <c r="AT33" s="14">
        <f t="shared" si="195"/>
        <v>-333.33333333333303</v>
      </c>
      <c r="AU33" s="14">
        <f t="shared" si="195"/>
        <v>-25733.333333333332</v>
      </c>
      <c r="AV33" s="14">
        <f t="shared" si="195"/>
        <v>2666.666666666667</v>
      </c>
      <c r="AW33" s="14">
        <f t="shared" si="195"/>
        <v>-17933.333333333332</v>
      </c>
      <c r="AX33" s="14">
        <f t="shared" si="195"/>
        <v>2666.666666666667</v>
      </c>
      <c r="AY33" s="15">
        <f t="shared" si="195"/>
        <v>0</v>
      </c>
      <c r="AZ33" s="15">
        <f t="shared" si="195"/>
        <v>0</v>
      </c>
      <c r="BA33" s="14">
        <f t="shared" si="195"/>
        <v>9666.6666666666679</v>
      </c>
      <c r="BB33" s="14">
        <f t="shared" si="195"/>
        <v>2666.666666666667</v>
      </c>
      <c r="BC33" s="14">
        <f t="shared" si="195"/>
        <v>2666.666666666667</v>
      </c>
      <c r="BD33" s="14">
        <f t="shared" si="195"/>
        <v>-21433.333333333332</v>
      </c>
      <c r="BE33" s="14">
        <f t="shared" si="195"/>
        <v>2666.666666666667</v>
      </c>
      <c r="BF33" s="15">
        <f t="shared" si="195"/>
        <v>0</v>
      </c>
      <c r="BG33" s="15">
        <f t="shared" si="195"/>
        <v>0</v>
      </c>
      <c r="BH33" s="14">
        <f t="shared" si="195"/>
        <v>-2222.2222222222222</v>
      </c>
      <c r="BI33" s="14">
        <f t="shared" si="195"/>
        <v>4444.4444444444443</v>
      </c>
      <c r="BJ33" s="14">
        <f t="shared" si="195"/>
        <v>-37155.555555555555</v>
      </c>
      <c r="BK33" s="14">
        <f t="shared" si="195"/>
        <v>-3655.5555555555557</v>
      </c>
      <c r="BL33" s="14">
        <f t="shared" si="195"/>
        <v>4444.4444444444443</v>
      </c>
      <c r="BM33" s="15">
        <f t="shared" si="195"/>
        <v>0</v>
      </c>
      <c r="BN33" s="15">
        <f t="shared" si="195"/>
        <v>0</v>
      </c>
      <c r="BO33" s="14">
        <f t="shared" si="195"/>
        <v>11053.777777777777</v>
      </c>
      <c r="BP33" s="14">
        <f t="shared" ref="BP33:CP33" si="196">BP22-BP32</f>
        <v>4444.4444444444443</v>
      </c>
      <c r="BQ33" s="14">
        <f t="shared" si="196"/>
        <v>4444.4444444444443</v>
      </c>
      <c r="BR33" s="14">
        <f t="shared" si="196"/>
        <v>-3655.5555555555557</v>
      </c>
      <c r="BS33" s="14">
        <f t="shared" si="196"/>
        <v>4444.4444444444443</v>
      </c>
      <c r="BT33" s="15">
        <f t="shared" si="196"/>
        <v>0</v>
      </c>
      <c r="BU33" s="15">
        <f t="shared" si="196"/>
        <v>0</v>
      </c>
      <c r="BV33" s="14">
        <f t="shared" si="196"/>
        <v>1098.2222222222217</v>
      </c>
      <c r="BW33" s="14">
        <f t="shared" si="196"/>
        <v>5955.5555555555547</v>
      </c>
      <c r="BX33" s="14">
        <f t="shared" si="196"/>
        <v>5955.5555555555547</v>
      </c>
      <c r="BY33" s="14">
        <f t="shared" si="196"/>
        <v>-17144.444444444445</v>
      </c>
      <c r="BZ33" s="14">
        <f t="shared" si="196"/>
        <v>5955.5555555555547</v>
      </c>
      <c r="CA33" s="15">
        <f t="shared" si="196"/>
        <v>0</v>
      </c>
      <c r="CB33" s="15">
        <f t="shared" si="196"/>
        <v>0</v>
      </c>
      <c r="CC33" s="14">
        <f t="shared" si="196"/>
        <v>2444.4444444444443</v>
      </c>
      <c r="CD33" s="14">
        <f t="shared" si="196"/>
        <v>7111.1111111111113</v>
      </c>
      <c r="CE33" s="14">
        <f t="shared" si="196"/>
        <v>7111.1111111111113</v>
      </c>
      <c r="CF33" s="14">
        <f t="shared" si="196"/>
        <v>-988.88888888888869</v>
      </c>
      <c r="CG33" s="14">
        <f t="shared" si="196"/>
        <v>7111.1111111111113</v>
      </c>
      <c r="CH33" s="15">
        <f t="shared" si="196"/>
        <v>0</v>
      </c>
      <c r="CI33" s="15">
        <f t="shared" si="196"/>
        <v>0</v>
      </c>
      <c r="CJ33" s="14">
        <f t="shared" si="196"/>
        <v>1111.1111111111113</v>
      </c>
      <c r="CK33" s="14">
        <f t="shared" si="196"/>
        <v>9777.7777777777774</v>
      </c>
      <c r="CL33" s="14">
        <f t="shared" si="196"/>
        <v>9777.7777777777774</v>
      </c>
      <c r="CM33" s="14">
        <f t="shared" si="196"/>
        <v>1677.7777777777774</v>
      </c>
      <c r="CN33" s="14">
        <f t="shared" si="196"/>
        <v>-29742.222222222223</v>
      </c>
      <c r="CO33" s="15">
        <f t="shared" si="196"/>
        <v>0</v>
      </c>
      <c r="CP33" s="15">
        <f t="shared" si="196"/>
        <v>0</v>
      </c>
      <c r="CQ33" s="14">
        <f t="shared" ref="CQ33:CW33" si="197">CQ22-CQ32</f>
        <v>4111.1111111111113</v>
      </c>
      <c r="CR33" s="14">
        <f t="shared" si="197"/>
        <v>9777.7777777777774</v>
      </c>
      <c r="CS33" s="14">
        <f t="shared" si="197"/>
        <v>9777.7777777777774</v>
      </c>
      <c r="CT33" s="14">
        <f t="shared" si="197"/>
        <v>11365.777777777777</v>
      </c>
      <c r="CU33" s="14">
        <f t="shared" si="197"/>
        <v>9777.7777777777774</v>
      </c>
      <c r="CV33" s="15">
        <f t="shared" si="197"/>
        <v>0</v>
      </c>
      <c r="CW33" s="15">
        <f t="shared" si="197"/>
        <v>0</v>
      </c>
      <c r="CX33" s="14">
        <f t="shared" ref="CX33:DT33" si="198">CX22-CX32</f>
        <v>3199.1111111111113</v>
      </c>
      <c r="CY33" s="14">
        <f t="shared" si="198"/>
        <v>9777.7777777777774</v>
      </c>
      <c r="CZ33" s="14">
        <f t="shared" si="198"/>
        <v>9777.7777777777774</v>
      </c>
      <c r="DA33" s="14">
        <f t="shared" si="198"/>
        <v>177.77777777777737</v>
      </c>
      <c r="DB33" s="14">
        <f t="shared" si="198"/>
        <v>-5846.2222222222226</v>
      </c>
      <c r="DC33" s="15">
        <f t="shared" si="198"/>
        <v>0</v>
      </c>
      <c r="DD33" s="15">
        <f t="shared" si="198"/>
        <v>0</v>
      </c>
      <c r="DE33" s="14">
        <f t="shared" si="198"/>
        <v>3833.333333333333</v>
      </c>
      <c r="DF33" s="14">
        <f t="shared" si="198"/>
        <v>9333.3333333333339</v>
      </c>
      <c r="DG33" s="14">
        <f t="shared" si="198"/>
        <v>9333.3333333333339</v>
      </c>
      <c r="DH33" s="14">
        <f t="shared" si="198"/>
        <v>-266.66666666666606</v>
      </c>
      <c r="DI33" s="14">
        <f t="shared" si="198"/>
        <v>9333.3333333333339</v>
      </c>
      <c r="DJ33" s="15">
        <f t="shared" si="198"/>
        <v>0</v>
      </c>
      <c r="DK33" s="15">
        <f t="shared" si="198"/>
        <v>0</v>
      </c>
      <c r="DL33" s="14">
        <f t="shared" si="198"/>
        <v>3555.5555555555557</v>
      </c>
      <c r="DM33" s="14">
        <f t="shared" si="198"/>
        <v>4888.8888888888887</v>
      </c>
      <c r="DN33" s="14">
        <f t="shared" si="198"/>
        <v>8888.8888888888887</v>
      </c>
      <c r="DO33" s="14">
        <f t="shared" si="198"/>
        <v>-711.11111111111131</v>
      </c>
      <c r="DP33" s="14">
        <f t="shared" si="198"/>
        <v>-68631.111111111109</v>
      </c>
      <c r="DQ33" s="15">
        <f t="shared" si="198"/>
        <v>0</v>
      </c>
      <c r="DR33" s="15">
        <f t="shared" si="198"/>
        <v>0</v>
      </c>
      <c r="DS33" s="14">
        <f t="shared" si="198"/>
        <v>3555.5555555555557</v>
      </c>
      <c r="DT33" s="14">
        <f t="shared" si="198"/>
        <v>8888.8888888888887</v>
      </c>
    </row>
    <row r="34" spans="2:124" ht="15" x14ac:dyDescent="0.2">
      <c r="B34" s="92" t="s">
        <v>23</v>
      </c>
      <c r="C34" s="15">
        <f t="shared" ref="C34" si="199">C11+C33</f>
        <v>156000</v>
      </c>
      <c r="D34" s="14">
        <f t="shared" ref="D34:AI34" si="200">D11+D33</f>
        <v>153875.55555555556</v>
      </c>
      <c r="E34" s="14">
        <f t="shared" si="200"/>
        <v>162764.44444444444</v>
      </c>
      <c r="F34" s="14">
        <f t="shared" si="200"/>
        <v>171653.33333333331</v>
      </c>
      <c r="G34" s="14">
        <f t="shared" si="200"/>
        <v>153042.22222222219</v>
      </c>
      <c r="H34" s="14">
        <f t="shared" si="200"/>
        <v>161931.11111111107</v>
      </c>
      <c r="I34" s="15">
        <f t="shared" si="200"/>
        <v>161931.11111111107</v>
      </c>
      <c r="J34" s="15">
        <f t="shared" si="200"/>
        <v>161931.11111111107</v>
      </c>
      <c r="K34" s="14">
        <f t="shared" si="200"/>
        <v>163406.66666666663</v>
      </c>
      <c r="L34" s="14">
        <f t="shared" si="200"/>
        <v>172295.5555555555</v>
      </c>
      <c r="M34" s="14">
        <f t="shared" si="200"/>
        <v>181184.44444444438</v>
      </c>
      <c r="N34" s="14">
        <f t="shared" si="200"/>
        <v>141973.33333333326</v>
      </c>
      <c r="O34" s="14">
        <f t="shared" si="200"/>
        <v>150862.22222222213</v>
      </c>
      <c r="P34" s="15">
        <f t="shared" si="200"/>
        <v>150862.22222222213</v>
      </c>
      <c r="Q34" s="15">
        <f t="shared" si="200"/>
        <v>150862.22222222213</v>
      </c>
      <c r="R34" s="14">
        <f t="shared" si="200"/>
        <v>152961.77777777769</v>
      </c>
      <c r="S34" s="14">
        <f t="shared" si="200"/>
        <v>154739.55555555547</v>
      </c>
      <c r="T34" s="14">
        <f t="shared" si="200"/>
        <v>156517.33333333326</v>
      </c>
      <c r="U34" s="14">
        <f t="shared" si="200"/>
        <v>135195.11111111104</v>
      </c>
      <c r="V34" s="14">
        <f t="shared" si="200"/>
        <v>136972.88888888882</v>
      </c>
      <c r="W34" s="15">
        <f t="shared" si="200"/>
        <v>136972.88888888882</v>
      </c>
      <c r="X34" s="15">
        <f t="shared" si="200"/>
        <v>136972.88888888882</v>
      </c>
      <c r="Y34" s="14">
        <f t="shared" si="200"/>
        <v>119171.99999999993</v>
      </c>
      <c r="Z34" s="14">
        <f t="shared" si="200"/>
        <v>120949.77777777771</v>
      </c>
      <c r="AA34" s="14">
        <f t="shared" si="200"/>
        <v>122727.55555555549</v>
      </c>
      <c r="AB34" s="14">
        <f t="shared" si="200"/>
        <v>101405.33333333327</v>
      </c>
      <c r="AC34" s="14">
        <f t="shared" si="200"/>
        <v>41603.111111111051</v>
      </c>
      <c r="AD34" s="15">
        <f t="shared" si="200"/>
        <v>41603.111111111051</v>
      </c>
      <c r="AE34" s="15">
        <f t="shared" si="200"/>
        <v>41603.111111111051</v>
      </c>
      <c r="AF34" s="14">
        <f t="shared" si="200"/>
        <v>39258.222222222161</v>
      </c>
      <c r="AG34" s="14">
        <f t="shared" si="200"/>
        <v>41035.999999999942</v>
      </c>
      <c r="AH34" s="14">
        <f t="shared" si="200"/>
        <v>117813.77777777772</v>
      </c>
      <c r="AI34" s="14">
        <f t="shared" si="200"/>
        <v>94767.555555555504</v>
      </c>
      <c r="AJ34" s="14">
        <f t="shared" ref="AJ34:BO34" si="201">AJ11+AJ33</f>
        <v>108545.33333333328</v>
      </c>
      <c r="AK34" s="15">
        <f t="shared" si="201"/>
        <v>108545.33333333328</v>
      </c>
      <c r="AL34" s="15">
        <f t="shared" si="201"/>
        <v>108545.33333333328</v>
      </c>
      <c r="AM34" s="14">
        <f t="shared" si="201"/>
        <v>106200.44444444439</v>
      </c>
      <c r="AN34" s="14">
        <f t="shared" si="201"/>
        <v>105378.22222222218</v>
      </c>
      <c r="AO34" s="14">
        <f t="shared" si="201"/>
        <v>107155.99999999996</v>
      </c>
      <c r="AP34" s="14">
        <f t="shared" si="201"/>
        <v>87709.777777777737</v>
      </c>
      <c r="AQ34" s="14">
        <f t="shared" si="201"/>
        <v>89487.555555555518</v>
      </c>
      <c r="AR34" s="15">
        <f t="shared" si="201"/>
        <v>89487.555555555518</v>
      </c>
      <c r="AS34" s="15">
        <f t="shared" si="201"/>
        <v>89487.555555555518</v>
      </c>
      <c r="AT34" s="14">
        <f t="shared" si="201"/>
        <v>89154.22222222219</v>
      </c>
      <c r="AU34" s="14">
        <f t="shared" si="201"/>
        <v>63420.888888888861</v>
      </c>
      <c r="AV34" s="14">
        <f t="shared" si="201"/>
        <v>66087.555555555533</v>
      </c>
      <c r="AW34" s="14">
        <f t="shared" si="201"/>
        <v>48154.222222222204</v>
      </c>
      <c r="AX34" s="14">
        <f t="shared" si="201"/>
        <v>50820.888888888869</v>
      </c>
      <c r="AY34" s="15">
        <f t="shared" si="201"/>
        <v>50820.888888888869</v>
      </c>
      <c r="AZ34" s="15">
        <f t="shared" si="201"/>
        <v>50820.888888888869</v>
      </c>
      <c r="BA34" s="14">
        <f t="shared" si="201"/>
        <v>60487.555555555533</v>
      </c>
      <c r="BB34" s="14">
        <f t="shared" si="201"/>
        <v>63154.222222222197</v>
      </c>
      <c r="BC34" s="14">
        <f t="shared" si="201"/>
        <v>65820.888888888861</v>
      </c>
      <c r="BD34" s="14">
        <f t="shared" si="201"/>
        <v>44387.555555555533</v>
      </c>
      <c r="BE34" s="14">
        <f t="shared" si="201"/>
        <v>47054.222222222197</v>
      </c>
      <c r="BF34" s="15">
        <f t="shared" si="201"/>
        <v>47054.222222222197</v>
      </c>
      <c r="BG34" s="15">
        <f t="shared" si="201"/>
        <v>47054.222222222197</v>
      </c>
      <c r="BH34" s="14">
        <f t="shared" si="201"/>
        <v>44831.999999999978</v>
      </c>
      <c r="BI34" s="14">
        <f t="shared" si="201"/>
        <v>49276.444444444423</v>
      </c>
      <c r="BJ34" s="14">
        <f t="shared" si="201"/>
        <v>12120.888888888869</v>
      </c>
      <c r="BK34" s="14">
        <f t="shared" si="201"/>
        <v>8465.3333333333139</v>
      </c>
      <c r="BL34" s="14">
        <f t="shared" si="201"/>
        <v>12909.777777777759</v>
      </c>
      <c r="BM34" s="15">
        <f t="shared" si="201"/>
        <v>12909.777777777759</v>
      </c>
      <c r="BN34" s="15">
        <f t="shared" si="201"/>
        <v>12909.777777777759</v>
      </c>
      <c r="BO34" s="14">
        <f t="shared" si="201"/>
        <v>23963.555555555537</v>
      </c>
      <c r="BP34" s="14">
        <f t="shared" ref="BP34:CP34" si="202">BP11+BP33</f>
        <v>28407.999999999982</v>
      </c>
      <c r="BQ34" s="14">
        <f t="shared" si="202"/>
        <v>32852.444444444423</v>
      </c>
      <c r="BR34" s="14">
        <f t="shared" si="202"/>
        <v>29196.888888888869</v>
      </c>
      <c r="BS34" s="14">
        <f t="shared" si="202"/>
        <v>33641.333333333314</v>
      </c>
      <c r="BT34" s="15">
        <f t="shared" si="202"/>
        <v>33641.333333333314</v>
      </c>
      <c r="BU34" s="15">
        <f t="shared" si="202"/>
        <v>33641.333333333314</v>
      </c>
      <c r="BV34" s="14">
        <f t="shared" si="202"/>
        <v>34739.555555555533</v>
      </c>
      <c r="BW34" s="14">
        <f t="shared" si="202"/>
        <v>40695.111111111088</v>
      </c>
      <c r="BX34" s="14">
        <f t="shared" si="202"/>
        <v>46650.666666666642</v>
      </c>
      <c r="BY34" s="14">
        <f t="shared" si="202"/>
        <v>29506.222222222197</v>
      </c>
      <c r="BZ34" s="14">
        <f t="shared" si="202"/>
        <v>35461.777777777752</v>
      </c>
      <c r="CA34" s="15">
        <f t="shared" si="202"/>
        <v>35461.777777777752</v>
      </c>
      <c r="CB34" s="15">
        <f t="shared" si="202"/>
        <v>35461.777777777752</v>
      </c>
      <c r="CC34" s="14">
        <f t="shared" si="202"/>
        <v>37906.222222222197</v>
      </c>
      <c r="CD34" s="14">
        <f t="shared" si="202"/>
        <v>45017.333333333307</v>
      </c>
      <c r="CE34" s="14">
        <f t="shared" si="202"/>
        <v>52128.444444444416</v>
      </c>
      <c r="CF34" s="14">
        <f t="shared" si="202"/>
        <v>51139.555555555526</v>
      </c>
      <c r="CG34" s="14">
        <f t="shared" si="202"/>
        <v>58250.666666666635</v>
      </c>
      <c r="CH34" s="15">
        <f t="shared" si="202"/>
        <v>58250.666666666635</v>
      </c>
      <c r="CI34" s="15">
        <f t="shared" si="202"/>
        <v>58250.666666666635</v>
      </c>
      <c r="CJ34" s="14">
        <f t="shared" si="202"/>
        <v>59361.777777777745</v>
      </c>
      <c r="CK34" s="14">
        <f t="shared" si="202"/>
        <v>69139.555555555518</v>
      </c>
      <c r="CL34" s="14">
        <f t="shared" si="202"/>
        <v>78917.333333333299</v>
      </c>
      <c r="CM34" s="14">
        <f t="shared" si="202"/>
        <v>80595.11111111108</v>
      </c>
      <c r="CN34" s="14">
        <f t="shared" si="202"/>
        <v>50852.888888888861</v>
      </c>
      <c r="CO34" s="15">
        <f t="shared" si="202"/>
        <v>50852.888888888861</v>
      </c>
      <c r="CP34" s="15">
        <f t="shared" si="202"/>
        <v>50852.888888888861</v>
      </c>
      <c r="CQ34" s="14">
        <f t="shared" ref="CQ34" si="203">CQ11+CQ33</f>
        <v>54963.999999999971</v>
      </c>
      <c r="CR34" s="14">
        <f t="shared" ref="CR34" si="204">CR11+CR33</f>
        <v>64741.777777777752</v>
      </c>
      <c r="CS34" s="14">
        <f t="shared" ref="CS34" si="205">CS11+CS33</f>
        <v>74519.555555555533</v>
      </c>
      <c r="CT34" s="14">
        <f t="shared" ref="CT34" si="206">CT11+CT33</f>
        <v>85885.333333333314</v>
      </c>
      <c r="CU34" s="14">
        <f t="shared" ref="CU34" si="207">CU11+CU33</f>
        <v>95663.111111111095</v>
      </c>
      <c r="CV34" s="15">
        <f t="shared" ref="CV34" si="208">CV11+CV33</f>
        <v>95663.111111111095</v>
      </c>
      <c r="CW34" s="15">
        <f t="shared" ref="CW34" si="209">CW11+CW33</f>
        <v>95663.111111111095</v>
      </c>
      <c r="CX34" s="14">
        <f t="shared" ref="CX34" si="210">CX11+CX33</f>
        <v>98862.222222222204</v>
      </c>
      <c r="CY34" s="14">
        <f t="shared" ref="CY34" si="211">CY11+CY33</f>
        <v>108639.99999999999</v>
      </c>
      <c r="CZ34" s="14">
        <f t="shared" ref="CZ34" si="212">CZ11+CZ33</f>
        <v>118417.77777777777</v>
      </c>
      <c r="DA34" s="14">
        <f t="shared" ref="DA34" si="213">DA11+DA33</f>
        <v>118595.55555555555</v>
      </c>
      <c r="DB34" s="14">
        <f t="shared" ref="DB34" si="214">DB11+DB33</f>
        <v>112749.33333333333</v>
      </c>
      <c r="DC34" s="15">
        <f t="shared" ref="DC34" si="215">DC11+DC33</f>
        <v>112749.33333333333</v>
      </c>
      <c r="DD34" s="15">
        <f t="shared" ref="DD34" si="216">DD11+DD33</f>
        <v>112749.33333333333</v>
      </c>
      <c r="DE34" s="14">
        <f t="shared" ref="DE34" si="217">DE11+DE33</f>
        <v>116582.66666666666</v>
      </c>
      <c r="DF34" s="14">
        <f t="shared" ref="DF34" si="218">DF11+DF33</f>
        <v>125915.99999999999</v>
      </c>
      <c r="DG34" s="14">
        <f t="shared" ref="DG34" si="219">DG11+DG33</f>
        <v>135249.33333333331</v>
      </c>
      <c r="DH34" s="14">
        <f t="shared" ref="DH34" si="220">DH11+DH33</f>
        <v>134982.66666666666</v>
      </c>
      <c r="DI34" s="14">
        <f t="shared" ref="DI34" si="221">DI11+DI33</f>
        <v>144316</v>
      </c>
      <c r="DJ34" s="15">
        <f t="shared" ref="DJ34" si="222">DJ11+DJ33</f>
        <v>144316</v>
      </c>
      <c r="DK34" s="15">
        <f t="shared" ref="DK34" si="223">DK11+DK33</f>
        <v>144316</v>
      </c>
      <c r="DL34" s="14">
        <f t="shared" ref="DL34" si="224">DL11+DL33</f>
        <v>147871.55555555556</v>
      </c>
      <c r="DM34" s="14">
        <f t="shared" ref="DM34" si="225">DM11+DM33</f>
        <v>152760.44444444444</v>
      </c>
      <c r="DN34" s="14">
        <f t="shared" ref="DN34" si="226">DN11+DN33</f>
        <v>161649.33333333331</v>
      </c>
      <c r="DO34" s="14">
        <f t="shared" ref="DO34" si="227">DO11+DO33</f>
        <v>160938.22222222219</v>
      </c>
      <c r="DP34" s="14">
        <f t="shared" ref="DP34" si="228">DP11+DP33</f>
        <v>92307.11111111108</v>
      </c>
      <c r="DQ34" s="15">
        <f t="shared" ref="DQ34" si="229">DQ11+DQ33</f>
        <v>92307.11111111108</v>
      </c>
      <c r="DR34" s="15">
        <f t="shared" ref="DR34" si="230">DR11+DR33</f>
        <v>92307.11111111108</v>
      </c>
      <c r="DS34" s="14">
        <f t="shared" ref="DS34" si="231">DS11+DS33</f>
        <v>95862.666666666642</v>
      </c>
      <c r="DT34" s="14">
        <f t="shared" ref="DT34" si="232">DT11+DT33</f>
        <v>104751.55555555553</v>
      </c>
    </row>
    <row r="35" spans="2:124" x14ac:dyDescent="0.2">
      <c r="C35" s="28"/>
      <c r="D35" s="27"/>
      <c r="E35" s="27"/>
      <c r="F35" s="27"/>
      <c r="G35" s="27"/>
      <c r="H35" s="27"/>
      <c r="I35" s="28"/>
      <c r="J35" s="28"/>
      <c r="K35" s="27"/>
      <c r="L35" s="27"/>
      <c r="M35" s="27"/>
      <c r="N35" s="27"/>
      <c r="O35" s="27"/>
      <c r="P35" s="28"/>
      <c r="Q35" s="28"/>
      <c r="R35" s="27"/>
      <c r="S35" s="27"/>
      <c r="T35" s="27"/>
      <c r="U35" s="27"/>
      <c r="V35" s="27"/>
      <c r="W35" s="28"/>
      <c r="X35" s="28"/>
      <c r="Y35" s="27"/>
      <c r="Z35" s="27"/>
      <c r="AA35" s="27"/>
      <c r="AB35" s="27"/>
      <c r="AC35" s="27"/>
      <c r="AD35" s="28"/>
      <c r="AE35" s="28"/>
      <c r="AF35" s="27"/>
      <c r="AG35" s="27"/>
      <c r="AH35" s="27"/>
      <c r="AI35" s="27"/>
      <c r="AJ35" s="27"/>
      <c r="AK35" s="28"/>
      <c r="AL35" s="28"/>
      <c r="AM35" s="27"/>
      <c r="AN35" s="27"/>
      <c r="AO35" s="27"/>
      <c r="AP35" s="27"/>
      <c r="AQ35" s="27"/>
      <c r="AR35" s="28"/>
      <c r="AS35" s="28"/>
      <c r="AT35" s="27"/>
      <c r="AU35" s="27"/>
      <c r="AV35" s="27"/>
      <c r="AW35" s="27"/>
      <c r="AX35" s="27"/>
      <c r="AY35" s="28"/>
      <c r="AZ35" s="28"/>
      <c r="BA35" s="27"/>
      <c r="BB35" s="27"/>
      <c r="BC35" s="27"/>
      <c r="BD35" s="27"/>
      <c r="BE35" s="27"/>
      <c r="BF35" s="28"/>
      <c r="BG35" s="28"/>
      <c r="BH35" s="27"/>
      <c r="BI35" s="27"/>
      <c r="BJ35" s="27"/>
      <c r="BK35" s="27"/>
      <c r="BL35" s="27"/>
      <c r="BM35" s="28"/>
      <c r="BN35" s="28"/>
      <c r="BO35" s="27"/>
      <c r="BP35" s="27"/>
      <c r="BQ35" s="27"/>
      <c r="BR35" s="27"/>
      <c r="BS35" s="27"/>
      <c r="BT35" s="28"/>
      <c r="BU35" s="28"/>
      <c r="BV35" s="27"/>
      <c r="BW35" s="27"/>
      <c r="BX35" s="27"/>
      <c r="BY35" s="27"/>
      <c r="BZ35" s="27"/>
      <c r="CA35" s="28"/>
      <c r="CB35" s="28"/>
      <c r="CC35" s="27"/>
      <c r="CD35" s="27"/>
      <c r="CE35" s="27"/>
      <c r="CF35" s="27"/>
      <c r="CG35" s="27"/>
      <c r="CH35" s="28"/>
      <c r="CI35" s="28"/>
      <c r="CJ35" s="27"/>
      <c r="CK35" s="27"/>
      <c r="CL35" s="27"/>
      <c r="CM35" s="27"/>
      <c r="CN35" s="27"/>
      <c r="CO35" s="28"/>
      <c r="CP35" s="28"/>
      <c r="CQ35" s="27"/>
      <c r="CR35" s="27"/>
      <c r="CS35" s="27"/>
      <c r="CT35" s="27"/>
      <c r="CU35" s="27"/>
      <c r="CV35" s="28"/>
      <c r="CW35" s="28"/>
      <c r="CX35" s="27"/>
      <c r="CY35" s="27"/>
      <c r="CZ35" s="27"/>
      <c r="DA35" s="27"/>
      <c r="DB35" s="27"/>
      <c r="DC35" s="28"/>
      <c r="DD35" s="28"/>
      <c r="DE35" s="27"/>
      <c r="DF35" s="27"/>
      <c r="DG35" s="27"/>
      <c r="DH35" s="27"/>
      <c r="DI35" s="27"/>
      <c r="DJ35" s="28"/>
      <c r="DK35" s="28"/>
      <c r="DL35" s="27"/>
      <c r="DM35" s="27"/>
      <c r="DN35" s="27"/>
      <c r="DO35" s="27"/>
      <c r="DP35" s="27"/>
      <c r="DQ35" s="28"/>
      <c r="DR35" s="28"/>
      <c r="DS35" s="27"/>
      <c r="DT35" s="27"/>
    </row>
    <row r="36" spans="2:124" x14ac:dyDescent="0.2">
      <c r="B36" s="84" t="s">
        <v>88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</row>
    <row r="38" spans="2:124" x14ac:dyDescent="0.2">
      <c r="B38" s="26" t="s">
        <v>109</v>
      </c>
      <c r="C38" s="79">
        <v>43891</v>
      </c>
      <c r="D38" s="79">
        <f>C38+1</f>
        <v>43892</v>
      </c>
      <c r="E38" s="79">
        <f t="shared" ref="E38:BP38" si="233">D38+1</f>
        <v>43893</v>
      </c>
      <c r="F38" s="79">
        <f t="shared" si="233"/>
        <v>43894</v>
      </c>
      <c r="G38" s="79">
        <f t="shared" si="233"/>
        <v>43895</v>
      </c>
      <c r="H38" s="79">
        <f t="shared" si="233"/>
        <v>43896</v>
      </c>
      <c r="I38" s="79">
        <f t="shared" si="233"/>
        <v>43897</v>
      </c>
      <c r="J38" s="79">
        <f t="shared" si="233"/>
        <v>43898</v>
      </c>
      <c r="K38" s="79">
        <f t="shared" si="233"/>
        <v>43899</v>
      </c>
      <c r="L38" s="79">
        <f t="shared" si="233"/>
        <v>43900</v>
      </c>
      <c r="M38" s="79">
        <f t="shared" si="233"/>
        <v>43901</v>
      </c>
      <c r="N38" s="79">
        <f t="shared" si="233"/>
        <v>43902</v>
      </c>
      <c r="O38" s="79">
        <f t="shared" si="233"/>
        <v>43903</v>
      </c>
      <c r="P38" s="79">
        <f t="shared" si="233"/>
        <v>43904</v>
      </c>
      <c r="Q38" s="79">
        <f t="shared" si="233"/>
        <v>43905</v>
      </c>
      <c r="R38" s="79">
        <f t="shared" si="233"/>
        <v>43906</v>
      </c>
      <c r="S38" s="79">
        <f t="shared" si="233"/>
        <v>43907</v>
      </c>
      <c r="T38" s="79">
        <f t="shared" si="233"/>
        <v>43908</v>
      </c>
      <c r="U38" s="79">
        <f t="shared" si="233"/>
        <v>43909</v>
      </c>
      <c r="V38" s="79">
        <f t="shared" si="233"/>
        <v>43910</v>
      </c>
      <c r="W38" s="79">
        <f t="shared" si="233"/>
        <v>43911</v>
      </c>
      <c r="X38" s="79">
        <f t="shared" si="233"/>
        <v>43912</v>
      </c>
      <c r="Y38" s="79">
        <f t="shared" si="233"/>
        <v>43913</v>
      </c>
      <c r="Z38" s="79">
        <f t="shared" si="233"/>
        <v>43914</v>
      </c>
      <c r="AA38" s="79">
        <f t="shared" si="233"/>
        <v>43915</v>
      </c>
      <c r="AB38" s="79">
        <f t="shared" si="233"/>
        <v>43916</v>
      </c>
      <c r="AC38" s="79">
        <f t="shared" si="233"/>
        <v>43917</v>
      </c>
      <c r="AD38" s="79">
        <f t="shared" si="233"/>
        <v>43918</v>
      </c>
      <c r="AE38" s="79">
        <f t="shared" si="233"/>
        <v>43919</v>
      </c>
      <c r="AF38" s="79">
        <f t="shared" si="233"/>
        <v>43920</v>
      </c>
      <c r="AG38" s="79">
        <f t="shared" si="233"/>
        <v>43921</v>
      </c>
      <c r="AH38" s="79">
        <f t="shared" si="233"/>
        <v>43922</v>
      </c>
      <c r="AI38" s="79">
        <f t="shared" si="233"/>
        <v>43923</v>
      </c>
      <c r="AJ38" s="79">
        <f t="shared" si="233"/>
        <v>43924</v>
      </c>
      <c r="AK38" s="79">
        <f t="shared" si="233"/>
        <v>43925</v>
      </c>
      <c r="AL38" s="79">
        <f t="shared" si="233"/>
        <v>43926</v>
      </c>
      <c r="AM38" s="79">
        <f t="shared" si="233"/>
        <v>43927</v>
      </c>
      <c r="AN38" s="79">
        <f t="shared" si="233"/>
        <v>43928</v>
      </c>
      <c r="AO38" s="79">
        <f t="shared" si="233"/>
        <v>43929</v>
      </c>
      <c r="AP38" s="79">
        <f t="shared" si="233"/>
        <v>43930</v>
      </c>
      <c r="AQ38" s="79">
        <f t="shared" si="233"/>
        <v>43931</v>
      </c>
      <c r="AR38" s="79">
        <f t="shared" si="233"/>
        <v>43932</v>
      </c>
      <c r="AS38" s="79">
        <f t="shared" si="233"/>
        <v>43933</v>
      </c>
      <c r="AT38" s="79">
        <f t="shared" si="233"/>
        <v>43934</v>
      </c>
      <c r="AU38" s="79">
        <f t="shared" si="233"/>
        <v>43935</v>
      </c>
      <c r="AV38" s="79">
        <f t="shared" si="233"/>
        <v>43936</v>
      </c>
      <c r="AW38" s="79">
        <f t="shared" si="233"/>
        <v>43937</v>
      </c>
      <c r="AX38" s="79">
        <f t="shared" si="233"/>
        <v>43938</v>
      </c>
      <c r="AY38" s="79">
        <f t="shared" si="233"/>
        <v>43939</v>
      </c>
      <c r="AZ38" s="79">
        <f t="shared" si="233"/>
        <v>43940</v>
      </c>
      <c r="BA38" s="79">
        <f t="shared" si="233"/>
        <v>43941</v>
      </c>
      <c r="BB38" s="79">
        <f t="shared" si="233"/>
        <v>43942</v>
      </c>
      <c r="BC38" s="79">
        <f t="shared" si="233"/>
        <v>43943</v>
      </c>
      <c r="BD38" s="79">
        <f t="shared" si="233"/>
        <v>43944</v>
      </c>
      <c r="BE38" s="79">
        <f t="shared" si="233"/>
        <v>43945</v>
      </c>
      <c r="BF38" s="79">
        <f t="shared" si="233"/>
        <v>43946</v>
      </c>
      <c r="BG38" s="79">
        <f t="shared" si="233"/>
        <v>43947</v>
      </c>
      <c r="BH38" s="79">
        <f t="shared" si="233"/>
        <v>43948</v>
      </c>
      <c r="BI38" s="79">
        <f t="shared" si="233"/>
        <v>43949</v>
      </c>
      <c r="BJ38" s="79">
        <f t="shared" si="233"/>
        <v>43950</v>
      </c>
      <c r="BK38" s="79">
        <f t="shared" si="233"/>
        <v>43951</v>
      </c>
      <c r="BL38" s="79">
        <f t="shared" si="233"/>
        <v>43952</v>
      </c>
      <c r="BM38" s="79">
        <f t="shared" si="233"/>
        <v>43953</v>
      </c>
      <c r="BN38" s="79">
        <f t="shared" si="233"/>
        <v>43954</v>
      </c>
      <c r="BO38" s="79">
        <f t="shared" si="233"/>
        <v>43955</v>
      </c>
      <c r="BP38" s="79">
        <f t="shared" si="233"/>
        <v>43956</v>
      </c>
      <c r="BQ38" s="79">
        <f t="shared" ref="BQ38:CP38" si="234">BP38+1</f>
        <v>43957</v>
      </c>
      <c r="BR38" s="79">
        <f t="shared" si="234"/>
        <v>43958</v>
      </c>
      <c r="BS38" s="79">
        <f t="shared" si="234"/>
        <v>43959</v>
      </c>
      <c r="BT38" s="79">
        <f t="shared" si="234"/>
        <v>43960</v>
      </c>
      <c r="BU38" s="79">
        <f t="shared" si="234"/>
        <v>43961</v>
      </c>
      <c r="BV38" s="79">
        <f t="shared" si="234"/>
        <v>43962</v>
      </c>
      <c r="BW38" s="79">
        <f t="shared" si="234"/>
        <v>43963</v>
      </c>
      <c r="BX38" s="79">
        <f t="shared" si="234"/>
        <v>43964</v>
      </c>
      <c r="BY38" s="79">
        <f t="shared" si="234"/>
        <v>43965</v>
      </c>
      <c r="BZ38" s="79">
        <f t="shared" si="234"/>
        <v>43966</v>
      </c>
      <c r="CA38" s="79">
        <f t="shared" si="234"/>
        <v>43967</v>
      </c>
      <c r="CB38" s="79">
        <f t="shared" si="234"/>
        <v>43968</v>
      </c>
      <c r="CC38" s="79">
        <f t="shared" si="234"/>
        <v>43969</v>
      </c>
      <c r="CD38" s="79">
        <f t="shared" si="234"/>
        <v>43970</v>
      </c>
      <c r="CE38" s="79">
        <f t="shared" si="234"/>
        <v>43971</v>
      </c>
      <c r="CF38" s="79">
        <f t="shared" si="234"/>
        <v>43972</v>
      </c>
      <c r="CG38" s="79">
        <f t="shared" si="234"/>
        <v>43973</v>
      </c>
      <c r="CH38" s="79">
        <f t="shared" si="234"/>
        <v>43974</v>
      </c>
      <c r="CI38" s="79">
        <f t="shared" si="234"/>
        <v>43975</v>
      </c>
      <c r="CJ38" s="79">
        <f t="shared" si="234"/>
        <v>43976</v>
      </c>
      <c r="CK38" s="79">
        <f t="shared" si="234"/>
        <v>43977</v>
      </c>
      <c r="CL38" s="79">
        <f t="shared" si="234"/>
        <v>43978</v>
      </c>
      <c r="CM38" s="79">
        <f t="shared" si="234"/>
        <v>43979</v>
      </c>
      <c r="CN38" s="79">
        <f t="shared" si="234"/>
        <v>43980</v>
      </c>
      <c r="CO38" s="79">
        <f t="shared" si="234"/>
        <v>43981</v>
      </c>
      <c r="CP38" s="79">
        <f t="shared" si="234"/>
        <v>43982</v>
      </c>
      <c r="CQ38" s="79">
        <f t="shared" ref="CQ38" si="235">CP38+1</f>
        <v>43983</v>
      </c>
      <c r="CR38" s="79">
        <f t="shared" ref="CR38" si="236">CQ38+1</f>
        <v>43984</v>
      </c>
      <c r="CS38" s="79">
        <f t="shared" ref="CS38" si="237">CR38+1</f>
        <v>43985</v>
      </c>
      <c r="CT38" s="79">
        <f t="shared" ref="CT38" si="238">CS38+1</f>
        <v>43986</v>
      </c>
      <c r="CU38" s="79">
        <f t="shared" ref="CU38" si="239">CT38+1</f>
        <v>43987</v>
      </c>
      <c r="CV38" s="79">
        <f t="shared" ref="CV38" si="240">CU38+1</f>
        <v>43988</v>
      </c>
      <c r="CW38" s="79">
        <f t="shared" ref="CW38" si="241">CV38+1</f>
        <v>43989</v>
      </c>
      <c r="CX38" s="79">
        <f t="shared" ref="CX38" si="242">CW38+1</f>
        <v>43990</v>
      </c>
      <c r="CY38" s="79">
        <f t="shared" ref="CY38" si="243">CX38+1</f>
        <v>43991</v>
      </c>
      <c r="CZ38" s="79">
        <f t="shared" ref="CZ38" si="244">CY38+1</f>
        <v>43992</v>
      </c>
      <c r="DA38" s="79">
        <f t="shared" ref="DA38" si="245">CZ38+1</f>
        <v>43993</v>
      </c>
      <c r="DB38" s="79">
        <f t="shared" ref="DB38" si="246">DA38+1</f>
        <v>43994</v>
      </c>
      <c r="DC38" s="79">
        <f t="shared" ref="DC38" si="247">DB38+1</f>
        <v>43995</v>
      </c>
      <c r="DD38" s="79">
        <f t="shared" ref="DD38" si="248">DC38+1</f>
        <v>43996</v>
      </c>
      <c r="DE38" s="79">
        <f t="shared" ref="DE38" si="249">DD38+1</f>
        <v>43997</v>
      </c>
      <c r="DF38" s="79">
        <f t="shared" ref="DF38" si="250">DE38+1</f>
        <v>43998</v>
      </c>
      <c r="DG38" s="79">
        <f t="shared" ref="DG38" si="251">DF38+1</f>
        <v>43999</v>
      </c>
      <c r="DH38" s="79">
        <f t="shared" ref="DH38" si="252">DG38+1</f>
        <v>44000</v>
      </c>
      <c r="DI38" s="79">
        <f t="shared" ref="DI38" si="253">DH38+1</f>
        <v>44001</v>
      </c>
      <c r="DJ38" s="79">
        <f t="shared" ref="DJ38" si="254">DI38+1</f>
        <v>44002</v>
      </c>
      <c r="DK38" s="79">
        <f t="shared" ref="DK38" si="255">DJ38+1</f>
        <v>44003</v>
      </c>
      <c r="DL38" s="79">
        <f t="shared" ref="DL38" si="256">DK38+1</f>
        <v>44004</v>
      </c>
      <c r="DM38" s="79">
        <f t="shared" ref="DM38" si="257">DL38+1</f>
        <v>44005</v>
      </c>
      <c r="DN38" s="79">
        <f t="shared" ref="DN38" si="258">DM38+1</f>
        <v>44006</v>
      </c>
      <c r="DO38" s="79">
        <f t="shared" ref="DO38" si="259">DN38+1</f>
        <v>44007</v>
      </c>
      <c r="DP38" s="79">
        <f t="shared" ref="DP38" si="260">DO38+1</f>
        <v>44008</v>
      </c>
      <c r="DQ38" s="79">
        <f t="shared" ref="DQ38" si="261">DP38+1</f>
        <v>44009</v>
      </c>
      <c r="DR38" s="79">
        <f t="shared" ref="DR38" si="262">DQ38+1</f>
        <v>44010</v>
      </c>
      <c r="DS38" s="79">
        <f t="shared" ref="DS38" si="263">DR38+1</f>
        <v>44011</v>
      </c>
      <c r="DT38" s="79">
        <f t="shared" ref="DT38" si="264">DS38+1</f>
        <v>44012</v>
      </c>
    </row>
    <row r="42" spans="2:124" ht="16" x14ac:dyDescent="0.2">
      <c r="B42" s="7" t="s">
        <v>159</v>
      </c>
      <c r="C42" s="31" t="s">
        <v>89</v>
      </c>
      <c r="D42" s="31" t="s">
        <v>113</v>
      </c>
      <c r="E42" s="31" t="s">
        <v>114</v>
      </c>
      <c r="F42" s="31" t="s">
        <v>92</v>
      </c>
    </row>
    <row r="43" spans="2:124" x14ac:dyDescent="0.2">
      <c r="B43" s="99" t="s">
        <v>115</v>
      </c>
      <c r="C43" s="32">
        <f>C11</f>
        <v>156000</v>
      </c>
      <c r="D43" s="32">
        <f>C52</f>
        <v>41036.000000000058</v>
      </c>
      <c r="E43" s="32">
        <f>D52</f>
        <v>8465.3333333334303</v>
      </c>
      <c r="F43" s="32">
        <f>E52</f>
        <v>50852.888888888963</v>
      </c>
    </row>
    <row r="44" spans="2:124" x14ac:dyDescent="0.2">
      <c r="B44" s="98" t="s">
        <v>118</v>
      </c>
      <c r="C44" s="32">
        <f>SUM(C22:AG22)</f>
        <v>106000.00000000004</v>
      </c>
      <c r="D44" s="32">
        <f>SUM(AH22:BK22)</f>
        <v>151333.33333333337</v>
      </c>
      <c r="E44" s="32">
        <f>SUM(BL22:CP22)</f>
        <v>142655.55555555553</v>
      </c>
      <c r="F44" s="32">
        <f>SUM(CQ22:DT22)</f>
        <v>201166.66666666663</v>
      </c>
    </row>
    <row r="45" spans="2:124" x14ac:dyDescent="0.2">
      <c r="B45" s="94" t="s">
        <v>121</v>
      </c>
      <c r="C45" s="95">
        <f>SUM(C13:AG13)</f>
        <v>106000.00000000004</v>
      </c>
      <c r="D45" s="95">
        <f>SUM(AH13:BK13)</f>
        <v>54333.333333333336</v>
      </c>
      <c r="E45" s="95">
        <f>SUM(BL13:CP13)</f>
        <v>130655.55555555556</v>
      </c>
      <c r="F45" s="33">
        <f>SUM(CQ13:DT13)</f>
        <v>189166.6666666666</v>
      </c>
    </row>
    <row r="46" spans="2:124" x14ac:dyDescent="0.2">
      <c r="B46" s="94" t="s">
        <v>120</v>
      </c>
      <c r="C46" s="95">
        <f>SUM(C17:AG17)</f>
        <v>0</v>
      </c>
      <c r="D46" s="95">
        <f>SUM(AH17:BK17)</f>
        <v>97000</v>
      </c>
      <c r="E46" s="95">
        <f>SUM(BL17:CP17)</f>
        <v>12000</v>
      </c>
      <c r="F46" s="33">
        <f>SUM(CQ17:DT17)</f>
        <v>12000</v>
      </c>
    </row>
    <row r="47" spans="2:124" hidden="1" outlineLevel="1" x14ac:dyDescent="0.2">
      <c r="B47" s="96" t="s">
        <v>124</v>
      </c>
      <c r="C47" s="97">
        <f>C44-C45-C46</f>
        <v>0</v>
      </c>
      <c r="D47" s="97">
        <f t="shared" ref="D47:F47" si="265">D44-D45-D46</f>
        <v>0</v>
      </c>
      <c r="E47" s="97">
        <f t="shared" si="265"/>
        <v>-2.9103830456733704E-11</v>
      </c>
      <c r="F47" s="97">
        <f t="shared" si="265"/>
        <v>2.9103830456733704E-11</v>
      </c>
    </row>
    <row r="48" spans="2:124" collapsed="1" x14ac:dyDescent="0.2">
      <c r="B48" s="98" t="s">
        <v>119</v>
      </c>
      <c r="C48" s="101">
        <f>C49+C50</f>
        <v>220964</v>
      </c>
      <c r="D48" s="101">
        <f t="shared" ref="D48:E48" si="266">D49+D50</f>
        <v>183904</v>
      </c>
      <c r="E48" s="101">
        <f t="shared" si="266"/>
        <v>100268</v>
      </c>
      <c r="F48" s="32">
        <f>SUM(CQ32:DT32)</f>
        <v>147268</v>
      </c>
    </row>
    <row r="49" spans="2:6" x14ac:dyDescent="0.2">
      <c r="B49" s="93" t="s">
        <v>123</v>
      </c>
      <c r="C49" s="95">
        <f>SUM(C24:AG24)</f>
        <v>216564</v>
      </c>
      <c r="D49" s="95">
        <f>SUM(AH24:BK24)</f>
        <v>183904</v>
      </c>
      <c r="E49" s="95">
        <f>SUM(BL24:CP24)</f>
        <v>100268</v>
      </c>
      <c r="F49" s="33">
        <f>SUM(CQ24:DT24)</f>
        <v>147268</v>
      </c>
    </row>
    <row r="50" spans="2:6" x14ac:dyDescent="0.2">
      <c r="B50" s="93" t="s">
        <v>122</v>
      </c>
      <c r="C50" s="95">
        <f>SUM(C29:AG29)</f>
        <v>4400</v>
      </c>
      <c r="D50" s="95">
        <f>SUM(AH29:BK29)</f>
        <v>0</v>
      </c>
      <c r="E50" s="95">
        <f>SUM(BL29:CP29)</f>
        <v>0</v>
      </c>
      <c r="F50" s="33">
        <f>SUM(CQ29:DT29)</f>
        <v>0</v>
      </c>
    </row>
    <row r="51" spans="2:6" hidden="1" outlineLevel="1" x14ac:dyDescent="0.2">
      <c r="B51" s="96" t="s">
        <v>124</v>
      </c>
      <c r="C51" s="97">
        <f>C48-C49-C50</f>
        <v>0</v>
      </c>
      <c r="D51" s="97">
        <f t="shared" ref="D51" si="267">D48-D49-D50</f>
        <v>0</v>
      </c>
      <c r="E51" s="97">
        <f t="shared" ref="E51:F51" si="268">E48-E49-E50</f>
        <v>0</v>
      </c>
      <c r="F51" s="97">
        <f t="shared" si="268"/>
        <v>0</v>
      </c>
    </row>
    <row r="52" spans="2:6" collapsed="1" x14ac:dyDescent="0.2">
      <c r="B52" s="99" t="s">
        <v>125</v>
      </c>
      <c r="C52" s="101">
        <f>C43+C44-C48</f>
        <v>41036.000000000058</v>
      </c>
      <c r="D52" s="101">
        <f t="shared" ref="D52:E52" si="269">D43+D44-D48</f>
        <v>8465.3333333334303</v>
      </c>
      <c r="E52" s="101">
        <f t="shared" si="269"/>
        <v>50852.888888888963</v>
      </c>
      <c r="F52" s="101">
        <f t="shared" ref="F52" si="270">F43+F44-F48</f>
        <v>104751.55555555559</v>
      </c>
    </row>
    <row r="53" spans="2:6" hidden="1" outlineLevel="1" x14ac:dyDescent="0.2">
      <c r="B53" s="96" t="s">
        <v>124</v>
      </c>
      <c r="C53" s="97">
        <f>C52-AG34</f>
        <v>1.1641532182693481E-10</v>
      </c>
      <c r="D53" s="97">
        <f>D52-BK34</f>
        <v>1.1641532182693481E-10</v>
      </c>
      <c r="E53" s="97">
        <f>E52-CP34</f>
        <v>1.0186340659856796E-10</v>
      </c>
      <c r="F53" s="97">
        <f>F52-DT34</f>
        <v>0</v>
      </c>
    </row>
    <row r="54" spans="2:6" collapsed="1" x14ac:dyDescent="0.2"/>
    <row r="56" spans="2:6" ht="16" x14ac:dyDescent="0.2">
      <c r="B56" s="7" t="s">
        <v>145</v>
      </c>
      <c r="C56" s="31"/>
    </row>
    <row r="57" spans="2:6" x14ac:dyDescent="0.2">
      <c r="B57" s="99" t="s">
        <v>115</v>
      </c>
      <c r="C57" s="32">
        <f>C43</f>
        <v>156000</v>
      </c>
      <c r="D57" s="32"/>
      <c r="E57" s="32"/>
      <c r="F57" s="32"/>
    </row>
    <row r="58" spans="2:6" x14ac:dyDescent="0.2">
      <c r="B58" s="94" t="s">
        <v>150</v>
      </c>
      <c r="C58" s="95">
        <f>C45</f>
        <v>106000.00000000004</v>
      </c>
      <c r="D58" s="95"/>
      <c r="E58" s="95"/>
      <c r="F58" s="33"/>
    </row>
    <row r="59" spans="2:6" x14ac:dyDescent="0.2">
      <c r="B59" s="94" t="s">
        <v>151</v>
      </c>
      <c r="C59" s="95">
        <f>SUM(C31:AG31)</f>
        <v>0</v>
      </c>
      <c r="D59" s="95"/>
      <c r="E59" s="95"/>
      <c r="F59" s="33"/>
    </row>
    <row r="60" spans="2:6" x14ac:dyDescent="0.2">
      <c r="B60" s="93" t="s">
        <v>152</v>
      </c>
      <c r="C60" s="95">
        <f>-C49</f>
        <v>-216564</v>
      </c>
      <c r="D60" s="95"/>
      <c r="E60" s="95"/>
      <c r="F60" s="33"/>
    </row>
    <row r="61" spans="2:6" x14ac:dyDescent="0.2">
      <c r="B61" s="93" t="s">
        <v>153</v>
      </c>
      <c r="C61" s="95">
        <f>-C50</f>
        <v>-4400</v>
      </c>
      <c r="D61" s="95"/>
      <c r="E61" s="95"/>
      <c r="F61" s="33"/>
    </row>
    <row r="62" spans="2:6" x14ac:dyDescent="0.2">
      <c r="B62" s="99" t="s">
        <v>146</v>
      </c>
      <c r="C62" s="32">
        <f>SUM(C57:C61)</f>
        <v>41036.000000000058</v>
      </c>
      <c r="D62" s="101"/>
      <c r="E62" s="101"/>
      <c r="F62" s="101"/>
    </row>
    <row r="63" spans="2:6" x14ac:dyDescent="0.2">
      <c r="B63" s="94" t="s">
        <v>154</v>
      </c>
      <c r="C63" s="95">
        <f>D45</f>
        <v>54333.333333333336</v>
      </c>
    </row>
    <row r="64" spans="2:6" x14ac:dyDescent="0.2">
      <c r="B64" s="94" t="s">
        <v>151</v>
      </c>
      <c r="C64" s="95">
        <f>D46</f>
        <v>97000</v>
      </c>
    </row>
    <row r="65" spans="2:3" x14ac:dyDescent="0.2">
      <c r="B65" s="93" t="s">
        <v>152</v>
      </c>
      <c r="C65" s="95">
        <f>-D49</f>
        <v>-183904</v>
      </c>
    </row>
    <row r="66" spans="2:3" x14ac:dyDescent="0.2">
      <c r="B66" s="93" t="s">
        <v>153</v>
      </c>
      <c r="C66" s="95">
        <f>-D50</f>
        <v>0</v>
      </c>
    </row>
    <row r="67" spans="2:3" x14ac:dyDescent="0.2">
      <c r="B67" s="99" t="s">
        <v>147</v>
      </c>
      <c r="C67" s="32">
        <f>SUM(C62:C66)</f>
        <v>8465.3333333334012</v>
      </c>
    </row>
    <row r="68" spans="2:3" x14ac:dyDescent="0.2">
      <c r="B68" s="94" t="s">
        <v>154</v>
      </c>
      <c r="C68" s="95">
        <f>E45</f>
        <v>130655.55555555556</v>
      </c>
    </row>
    <row r="69" spans="2:3" x14ac:dyDescent="0.2">
      <c r="B69" s="94" t="s">
        <v>151</v>
      </c>
      <c r="C69" s="95">
        <f>E46</f>
        <v>12000</v>
      </c>
    </row>
    <row r="70" spans="2:3" x14ac:dyDescent="0.2">
      <c r="B70" s="93" t="s">
        <v>152</v>
      </c>
      <c r="C70" s="95">
        <f>-E49</f>
        <v>-100268</v>
      </c>
    </row>
    <row r="71" spans="2:3" x14ac:dyDescent="0.2">
      <c r="B71" s="93" t="s">
        <v>153</v>
      </c>
      <c r="C71" s="95">
        <f>-E50</f>
        <v>0</v>
      </c>
    </row>
    <row r="72" spans="2:3" x14ac:dyDescent="0.2">
      <c r="B72" s="99" t="s">
        <v>148</v>
      </c>
      <c r="C72" s="32">
        <f>SUM(C67:C71)</f>
        <v>50852.888888888963</v>
      </c>
    </row>
    <row r="73" spans="2:3" x14ac:dyDescent="0.2">
      <c r="B73" s="94" t="s">
        <v>154</v>
      </c>
      <c r="C73" s="95">
        <f>F45</f>
        <v>189166.6666666666</v>
      </c>
    </row>
    <row r="74" spans="2:3" x14ac:dyDescent="0.2">
      <c r="B74" s="94" t="s">
        <v>151</v>
      </c>
      <c r="C74" s="95">
        <f>F46</f>
        <v>12000</v>
      </c>
    </row>
    <row r="75" spans="2:3" x14ac:dyDescent="0.2">
      <c r="B75" s="93" t="s">
        <v>152</v>
      </c>
      <c r="C75" s="95">
        <f>-F49</f>
        <v>-147268</v>
      </c>
    </row>
    <row r="76" spans="2:3" x14ac:dyDescent="0.2">
      <c r="B76" s="93" t="s">
        <v>153</v>
      </c>
      <c r="C76" s="95">
        <f>-F50</f>
        <v>0</v>
      </c>
    </row>
    <row r="77" spans="2:3" x14ac:dyDescent="0.2">
      <c r="B77" s="99" t="s">
        <v>149</v>
      </c>
      <c r="C77" s="32">
        <f>SUM(C72:C76)</f>
        <v>104751.55555555556</v>
      </c>
    </row>
  </sheetData>
  <mergeCells count="1">
    <mergeCell ref="B5:B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70E7-09D9-4E62-B42F-0584DA78E633}">
  <dimension ref="A1:DU67"/>
  <sheetViews>
    <sheetView showGridLines="0" zoomScale="87" zoomScaleNormal="85" workbookViewId="0">
      <pane xSplit="3" ySplit="5" topLeftCell="D6" activePane="bottomRight" state="frozen"/>
      <selection pane="topRight" activeCell="B1" sqref="B1"/>
      <selection pane="bottomLeft" activeCell="A3" sqref="A3"/>
      <selection pane="bottomRight" activeCell="I12" sqref="I12"/>
    </sheetView>
  </sheetViews>
  <sheetFormatPr baseColWidth="10" defaultColWidth="11.5" defaultRowHeight="14" outlineLevelCol="1" x14ac:dyDescent="0.2"/>
  <cols>
    <col min="1" max="1" width="23.33203125" style="1" customWidth="1"/>
    <col min="2" max="2" width="2.6640625" style="1" customWidth="1"/>
    <col min="3" max="3" width="26.33203125" style="1" customWidth="1"/>
    <col min="4" max="4" width="7.83203125" style="33" customWidth="1"/>
    <col min="5" max="23" width="7.83203125" style="33" customWidth="1" outlineLevel="1"/>
    <col min="24" max="95" width="7.83203125" style="33" customWidth="1"/>
    <col min="96" max="125" width="7.83203125" style="1" customWidth="1"/>
    <col min="126" max="16384" width="11.5" style="1"/>
  </cols>
  <sheetData>
    <row r="1" spans="1:125" ht="15" x14ac:dyDescent="0.2">
      <c r="A1" s="78" t="str">
        <f>Synthèse!$A$1</f>
        <v>Société X (90 % de CA B2C, 10 % B2B)</v>
      </c>
      <c r="B1" s="77"/>
      <c r="C1" s="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125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125" x14ac:dyDescent="0.2">
      <c r="C3" s="123" t="s">
        <v>157</v>
      </c>
      <c r="D3" s="124">
        <f>'Récap trésorerie'!C34</f>
        <v>156000</v>
      </c>
      <c r="E3" s="124">
        <f>'Récap trésorerie'!D34</f>
        <v>153875.55555555556</v>
      </c>
      <c r="F3" s="124">
        <f>'Récap trésorerie'!E34</f>
        <v>162764.44444444444</v>
      </c>
      <c r="G3" s="124">
        <f>'Récap trésorerie'!F34</f>
        <v>171653.33333333331</v>
      </c>
      <c r="H3" s="124">
        <f>'Récap trésorerie'!G34</f>
        <v>153042.22222222219</v>
      </c>
      <c r="I3" s="124">
        <f>'Récap trésorerie'!H34</f>
        <v>161931.11111111107</v>
      </c>
      <c r="J3" s="124">
        <f>'Récap trésorerie'!I34</f>
        <v>161931.11111111107</v>
      </c>
      <c r="K3" s="124">
        <f>'Récap trésorerie'!J34</f>
        <v>161931.11111111107</v>
      </c>
      <c r="L3" s="124">
        <f>'Récap trésorerie'!K34</f>
        <v>163406.66666666663</v>
      </c>
      <c r="M3" s="124">
        <f>'Récap trésorerie'!L34</f>
        <v>172295.5555555555</v>
      </c>
      <c r="N3" s="124">
        <f>'Récap trésorerie'!M34</f>
        <v>181184.44444444438</v>
      </c>
      <c r="O3" s="124">
        <f>'Récap trésorerie'!N34</f>
        <v>141973.33333333326</v>
      </c>
      <c r="P3" s="124">
        <f>'Récap trésorerie'!O34</f>
        <v>150862.22222222213</v>
      </c>
      <c r="Q3" s="124">
        <f>'Récap trésorerie'!P34</f>
        <v>150862.22222222213</v>
      </c>
      <c r="R3" s="124">
        <f>'Récap trésorerie'!Q34</f>
        <v>150862.22222222213</v>
      </c>
      <c r="S3" s="124">
        <f>'Récap trésorerie'!R34</f>
        <v>152961.77777777769</v>
      </c>
      <c r="T3" s="124">
        <f>'Récap trésorerie'!S34</f>
        <v>154739.55555555547</v>
      </c>
      <c r="U3" s="124">
        <f>'Récap trésorerie'!T34</f>
        <v>156517.33333333326</v>
      </c>
      <c r="V3" s="124">
        <f>'Récap trésorerie'!U34</f>
        <v>135195.11111111104</v>
      </c>
      <c r="W3" s="124">
        <f>'Récap trésorerie'!V34</f>
        <v>136972.88888888882</v>
      </c>
      <c r="X3" s="124">
        <f>'Récap trésorerie'!W34</f>
        <v>136972.88888888882</v>
      </c>
      <c r="Y3" s="124">
        <f>'Récap trésorerie'!X34</f>
        <v>136972.88888888882</v>
      </c>
      <c r="Z3" s="124">
        <f>'Récap trésorerie'!Y34</f>
        <v>119171.99999999993</v>
      </c>
      <c r="AA3" s="124">
        <f>'Récap trésorerie'!Z34</f>
        <v>120949.77777777771</v>
      </c>
      <c r="AB3" s="124">
        <f>'Récap trésorerie'!AA34</f>
        <v>122727.55555555549</v>
      </c>
      <c r="AC3" s="124">
        <f>'Récap trésorerie'!AB34</f>
        <v>101405.33333333327</v>
      </c>
      <c r="AD3" s="124">
        <f>'Récap trésorerie'!AC34</f>
        <v>41603.111111111051</v>
      </c>
      <c r="AE3" s="124">
        <f>'Récap trésorerie'!AD34</f>
        <v>41603.111111111051</v>
      </c>
      <c r="AF3" s="124">
        <f>'Récap trésorerie'!AE34</f>
        <v>41603.111111111051</v>
      </c>
      <c r="AG3" s="124">
        <f>'Récap trésorerie'!AF34</f>
        <v>39258.222222222161</v>
      </c>
      <c r="AH3" s="124">
        <f>'Récap trésorerie'!AG34</f>
        <v>41035.999999999942</v>
      </c>
      <c r="AI3" s="124">
        <f>'Récap trésorerie'!AH34</f>
        <v>117813.77777777772</v>
      </c>
      <c r="AJ3" s="124">
        <f>'Récap trésorerie'!AI34</f>
        <v>94767.555555555504</v>
      </c>
      <c r="AK3" s="124">
        <f>'Récap trésorerie'!AJ34</f>
        <v>108545.33333333328</v>
      </c>
      <c r="AL3" s="124">
        <f>'Récap trésorerie'!AK34</f>
        <v>108545.33333333328</v>
      </c>
      <c r="AM3" s="124">
        <f>'Récap trésorerie'!AL34</f>
        <v>108545.33333333328</v>
      </c>
      <c r="AN3" s="124">
        <f>'Récap trésorerie'!AM34</f>
        <v>106200.44444444439</v>
      </c>
      <c r="AO3" s="124">
        <f>'Récap trésorerie'!AN34</f>
        <v>105378.22222222218</v>
      </c>
      <c r="AP3" s="124">
        <f>'Récap trésorerie'!AO34</f>
        <v>107155.99999999996</v>
      </c>
      <c r="AQ3" s="124">
        <f>'Récap trésorerie'!AP34</f>
        <v>87709.777777777737</v>
      </c>
      <c r="AR3" s="124">
        <f>'Récap trésorerie'!AQ34</f>
        <v>89487.555555555518</v>
      </c>
      <c r="AS3" s="124">
        <f>'Récap trésorerie'!AR34</f>
        <v>89487.555555555518</v>
      </c>
      <c r="AT3" s="124">
        <f>'Récap trésorerie'!AS34</f>
        <v>89487.555555555518</v>
      </c>
      <c r="AU3" s="124">
        <f>'Récap trésorerie'!AT34</f>
        <v>89154.22222222219</v>
      </c>
      <c r="AV3" s="124">
        <f>'Récap trésorerie'!AU34</f>
        <v>63420.888888888861</v>
      </c>
      <c r="AW3" s="124">
        <f>'Récap trésorerie'!AV34</f>
        <v>66087.555555555533</v>
      </c>
      <c r="AX3" s="124">
        <f>'Récap trésorerie'!AW34</f>
        <v>48154.222222222204</v>
      </c>
      <c r="AY3" s="124">
        <f>'Récap trésorerie'!AX34</f>
        <v>50820.888888888869</v>
      </c>
      <c r="AZ3" s="124">
        <f>'Récap trésorerie'!AY34</f>
        <v>50820.888888888869</v>
      </c>
      <c r="BA3" s="124">
        <f>'Récap trésorerie'!AZ34</f>
        <v>50820.888888888869</v>
      </c>
      <c r="BB3" s="124">
        <f>'Récap trésorerie'!BA34</f>
        <v>60487.555555555533</v>
      </c>
      <c r="BC3" s="124">
        <f>'Récap trésorerie'!BB34</f>
        <v>63154.222222222197</v>
      </c>
      <c r="BD3" s="124">
        <f>'Récap trésorerie'!BC34</f>
        <v>65820.888888888861</v>
      </c>
      <c r="BE3" s="124">
        <f>'Récap trésorerie'!BD34</f>
        <v>44387.555555555533</v>
      </c>
      <c r="BF3" s="124">
        <f>'Récap trésorerie'!BE34</f>
        <v>47054.222222222197</v>
      </c>
      <c r="BG3" s="124">
        <f>'Récap trésorerie'!BF34</f>
        <v>47054.222222222197</v>
      </c>
      <c r="BH3" s="124">
        <f>'Récap trésorerie'!BG34</f>
        <v>47054.222222222197</v>
      </c>
      <c r="BI3" s="124">
        <f>'Récap trésorerie'!BH34</f>
        <v>44831.999999999978</v>
      </c>
      <c r="BJ3" s="124">
        <f>'Récap trésorerie'!BI34</f>
        <v>49276.444444444423</v>
      </c>
      <c r="BK3" s="124">
        <f>'Récap trésorerie'!BJ34</f>
        <v>12120.888888888869</v>
      </c>
      <c r="BL3" s="124">
        <f>'Récap trésorerie'!BK34</f>
        <v>8465.3333333333139</v>
      </c>
      <c r="BM3" s="124">
        <f>'Récap trésorerie'!BL34</f>
        <v>12909.777777777759</v>
      </c>
      <c r="BN3" s="124">
        <f>'Récap trésorerie'!BM34</f>
        <v>12909.777777777759</v>
      </c>
      <c r="BO3" s="124">
        <f>'Récap trésorerie'!BN34</f>
        <v>12909.777777777759</v>
      </c>
      <c r="BP3" s="124">
        <f>'Récap trésorerie'!BO34</f>
        <v>23963.555555555537</v>
      </c>
      <c r="BQ3" s="124">
        <f>'Récap trésorerie'!BP34</f>
        <v>28407.999999999982</v>
      </c>
      <c r="BR3" s="124">
        <f>'Récap trésorerie'!BQ34</f>
        <v>32852.444444444423</v>
      </c>
      <c r="BS3" s="124">
        <f>'Récap trésorerie'!BR34</f>
        <v>29196.888888888869</v>
      </c>
      <c r="BT3" s="124">
        <f>'Récap trésorerie'!BS34</f>
        <v>33641.333333333314</v>
      </c>
      <c r="BU3" s="124">
        <f>'Récap trésorerie'!BT34</f>
        <v>33641.333333333314</v>
      </c>
      <c r="BV3" s="124">
        <f>'Récap trésorerie'!BU34</f>
        <v>33641.333333333314</v>
      </c>
      <c r="BW3" s="124">
        <f>'Récap trésorerie'!BV34</f>
        <v>34739.555555555533</v>
      </c>
      <c r="BX3" s="124">
        <f>'Récap trésorerie'!BW34</f>
        <v>40695.111111111088</v>
      </c>
      <c r="BY3" s="124">
        <f>'Récap trésorerie'!BX34</f>
        <v>46650.666666666642</v>
      </c>
      <c r="BZ3" s="124">
        <f>'Récap trésorerie'!BY34</f>
        <v>29506.222222222197</v>
      </c>
      <c r="CA3" s="124">
        <f>'Récap trésorerie'!BZ34</f>
        <v>35461.777777777752</v>
      </c>
      <c r="CB3" s="124">
        <f>'Récap trésorerie'!CA34</f>
        <v>35461.777777777752</v>
      </c>
      <c r="CC3" s="124">
        <f>'Récap trésorerie'!CB34</f>
        <v>35461.777777777752</v>
      </c>
      <c r="CD3" s="124">
        <f>'Récap trésorerie'!CC34</f>
        <v>37906.222222222197</v>
      </c>
      <c r="CE3" s="124">
        <f>'Récap trésorerie'!CD34</f>
        <v>45017.333333333307</v>
      </c>
      <c r="CF3" s="124">
        <f>'Récap trésorerie'!CE34</f>
        <v>52128.444444444416</v>
      </c>
      <c r="CG3" s="124">
        <f>'Récap trésorerie'!CF34</f>
        <v>51139.555555555526</v>
      </c>
      <c r="CH3" s="124">
        <f>'Récap trésorerie'!CG34</f>
        <v>58250.666666666635</v>
      </c>
      <c r="CI3" s="124">
        <f>'Récap trésorerie'!CH34</f>
        <v>58250.666666666635</v>
      </c>
      <c r="CJ3" s="124">
        <f>'Récap trésorerie'!CI34</f>
        <v>58250.666666666635</v>
      </c>
      <c r="CK3" s="124">
        <f>'Récap trésorerie'!CJ34</f>
        <v>59361.777777777745</v>
      </c>
      <c r="CL3" s="124">
        <f>'Récap trésorerie'!CK34</f>
        <v>69139.555555555518</v>
      </c>
      <c r="CM3" s="124">
        <f>'Récap trésorerie'!CL34</f>
        <v>78917.333333333299</v>
      </c>
      <c r="CN3" s="124">
        <f>'Récap trésorerie'!CM34</f>
        <v>80595.11111111108</v>
      </c>
      <c r="CO3" s="124">
        <f>'Récap trésorerie'!CN34</f>
        <v>50852.888888888861</v>
      </c>
      <c r="CP3" s="124">
        <f>'Récap trésorerie'!CO34</f>
        <v>50852.888888888861</v>
      </c>
      <c r="CQ3" s="124">
        <f>'Récap trésorerie'!CP34</f>
        <v>50852.888888888861</v>
      </c>
      <c r="CR3" s="124">
        <f>'Récap trésorerie'!CQ34</f>
        <v>54963.999999999971</v>
      </c>
      <c r="CS3" s="124">
        <f>'Récap trésorerie'!CR34</f>
        <v>64741.777777777752</v>
      </c>
      <c r="CT3" s="124">
        <f>'Récap trésorerie'!CS34</f>
        <v>74519.555555555533</v>
      </c>
      <c r="CU3" s="124">
        <f>'Récap trésorerie'!CT34</f>
        <v>85885.333333333314</v>
      </c>
      <c r="CV3" s="124">
        <f>'Récap trésorerie'!CU34</f>
        <v>95663.111111111095</v>
      </c>
      <c r="CW3" s="124">
        <f>'Récap trésorerie'!CV34</f>
        <v>95663.111111111095</v>
      </c>
      <c r="CX3" s="124">
        <f>'Récap trésorerie'!CW34</f>
        <v>95663.111111111095</v>
      </c>
      <c r="CY3" s="124">
        <f>'Récap trésorerie'!CX34</f>
        <v>98862.222222222204</v>
      </c>
      <c r="CZ3" s="124">
        <f>'Récap trésorerie'!CY34</f>
        <v>108639.99999999999</v>
      </c>
      <c r="DA3" s="124">
        <f>'Récap trésorerie'!CZ34</f>
        <v>118417.77777777777</v>
      </c>
      <c r="DB3" s="124">
        <f>'Récap trésorerie'!DA34</f>
        <v>118595.55555555555</v>
      </c>
      <c r="DC3" s="124">
        <f>'Récap trésorerie'!DB34</f>
        <v>112749.33333333333</v>
      </c>
      <c r="DD3" s="124">
        <f>'Récap trésorerie'!DC34</f>
        <v>112749.33333333333</v>
      </c>
      <c r="DE3" s="124">
        <f>'Récap trésorerie'!DD34</f>
        <v>112749.33333333333</v>
      </c>
      <c r="DF3" s="124">
        <f>'Récap trésorerie'!DE34</f>
        <v>116582.66666666666</v>
      </c>
      <c r="DG3" s="124">
        <f>'Récap trésorerie'!DF34</f>
        <v>125915.99999999999</v>
      </c>
      <c r="DH3" s="124">
        <f>'Récap trésorerie'!DG34</f>
        <v>135249.33333333331</v>
      </c>
      <c r="DI3" s="124">
        <f>'Récap trésorerie'!DH34</f>
        <v>134982.66666666666</v>
      </c>
      <c r="DJ3" s="124">
        <f>'Récap trésorerie'!DI34</f>
        <v>144316</v>
      </c>
      <c r="DK3" s="124">
        <f>'Récap trésorerie'!DJ34</f>
        <v>144316</v>
      </c>
      <c r="DL3" s="124">
        <f>'Récap trésorerie'!DK34</f>
        <v>144316</v>
      </c>
      <c r="DM3" s="124">
        <f>'Récap trésorerie'!DL34</f>
        <v>147871.55555555556</v>
      </c>
      <c r="DN3" s="124">
        <f>'Récap trésorerie'!DM34</f>
        <v>152760.44444444444</v>
      </c>
      <c r="DO3" s="124">
        <f>'Récap trésorerie'!DN34</f>
        <v>161649.33333333331</v>
      </c>
      <c r="DP3" s="124">
        <f>'Récap trésorerie'!DO34</f>
        <v>160938.22222222219</v>
      </c>
      <c r="DQ3" s="124">
        <f>'Récap trésorerie'!DP34</f>
        <v>92307.11111111108</v>
      </c>
      <c r="DR3" s="124">
        <f>'Récap trésorerie'!DQ34</f>
        <v>92307.11111111108</v>
      </c>
      <c r="DS3" s="124">
        <f>'Récap trésorerie'!DR34</f>
        <v>92307.11111111108</v>
      </c>
      <c r="DT3" s="124">
        <f>'Récap trésorerie'!DS34</f>
        <v>95862.666666666642</v>
      </c>
      <c r="DU3" s="124">
        <f>'Récap trésorerie'!DT34</f>
        <v>104751.55555555553</v>
      </c>
    </row>
    <row r="4" spans="1:125" x14ac:dyDescent="0.2">
      <c r="A4" s="33"/>
      <c r="B4" s="33"/>
      <c r="C4" s="33"/>
      <c r="D4" s="32" t="s">
        <v>0</v>
      </c>
      <c r="AI4" s="32" t="s">
        <v>3</v>
      </c>
      <c r="AK4" s="34"/>
      <c r="BM4" s="32" t="s">
        <v>27</v>
      </c>
      <c r="CR4" s="32" t="s">
        <v>126</v>
      </c>
    </row>
    <row r="5" spans="1:125" x14ac:dyDescent="0.2">
      <c r="A5" s="52" t="s">
        <v>76</v>
      </c>
      <c r="B5" s="35"/>
      <c r="C5" s="42" t="s">
        <v>30</v>
      </c>
      <c r="D5" s="80">
        <f>'Récap trésorerie'!C6</f>
        <v>43891</v>
      </c>
      <c r="E5" s="80">
        <f>'Récap trésorerie'!D6</f>
        <v>43892</v>
      </c>
      <c r="F5" s="80">
        <f>'Récap trésorerie'!E6</f>
        <v>43893</v>
      </c>
      <c r="G5" s="80">
        <f>'Récap trésorerie'!F6</f>
        <v>43894</v>
      </c>
      <c r="H5" s="80">
        <f>'Récap trésorerie'!G6</f>
        <v>43895</v>
      </c>
      <c r="I5" s="80">
        <f>'Récap trésorerie'!H6</f>
        <v>43896</v>
      </c>
      <c r="J5" s="80">
        <f>'Récap trésorerie'!I6</f>
        <v>43897</v>
      </c>
      <c r="K5" s="80">
        <f>'Récap trésorerie'!J6</f>
        <v>43898</v>
      </c>
      <c r="L5" s="80">
        <f>'Récap trésorerie'!K6</f>
        <v>43899</v>
      </c>
      <c r="M5" s="80">
        <f>'Récap trésorerie'!L6</f>
        <v>43900</v>
      </c>
      <c r="N5" s="80">
        <f>'Récap trésorerie'!M6</f>
        <v>43901</v>
      </c>
      <c r="O5" s="80">
        <f>'Récap trésorerie'!N6</f>
        <v>43902</v>
      </c>
      <c r="P5" s="80">
        <f>'Récap trésorerie'!O6</f>
        <v>43903</v>
      </c>
      <c r="Q5" s="80">
        <f>'Récap trésorerie'!P6</f>
        <v>43904</v>
      </c>
      <c r="R5" s="80">
        <f>'Récap trésorerie'!Q6</f>
        <v>43905</v>
      </c>
      <c r="S5" s="80">
        <f>'Récap trésorerie'!R6</f>
        <v>43906</v>
      </c>
      <c r="T5" s="80">
        <f>'Récap trésorerie'!S6</f>
        <v>43907</v>
      </c>
      <c r="U5" s="80">
        <f>'Récap trésorerie'!T6</f>
        <v>43908</v>
      </c>
      <c r="V5" s="80">
        <f>'Récap trésorerie'!U6</f>
        <v>43909</v>
      </c>
      <c r="W5" s="80">
        <f>'Récap trésorerie'!V6</f>
        <v>43910</v>
      </c>
      <c r="X5" s="80">
        <f>'Récap trésorerie'!W6</f>
        <v>43911</v>
      </c>
      <c r="Y5" s="80">
        <f>'Récap trésorerie'!X6</f>
        <v>43912</v>
      </c>
      <c r="Z5" s="80">
        <f>'Récap trésorerie'!Y6</f>
        <v>43913</v>
      </c>
      <c r="AA5" s="80">
        <f>'Récap trésorerie'!Z6</f>
        <v>43914</v>
      </c>
      <c r="AB5" s="80">
        <f>'Récap trésorerie'!AA6</f>
        <v>43915</v>
      </c>
      <c r="AC5" s="80">
        <f>'Récap trésorerie'!AB6</f>
        <v>43916</v>
      </c>
      <c r="AD5" s="80">
        <f>'Récap trésorerie'!AC6</f>
        <v>43917</v>
      </c>
      <c r="AE5" s="80">
        <f>'Récap trésorerie'!AD6</f>
        <v>43918</v>
      </c>
      <c r="AF5" s="80">
        <f>'Récap trésorerie'!AE6</f>
        <v>43919</v>
      </c>
      <c r="AG5" s="80">
        <f>'Récap trésorerie'!AF6</f>
        <v>43920</v>
      </c>
      <c r="AH5" s="80">
        <f>'Récap trésorerie'!AG6</f>
        <v>43921</v>
      </c>
      <c r="AI5" s="80">
        <f>'Récap trésorerie'!AH6</f>
        <v>43922</v>
      </c>
      <c r="AJ5" s="80">
        <f>'Récap trésorerie'!AI6</f>
        <v>43923</v>
      </c>
      <c r="AK5" s="80">
        <f>'Récap trésorerie'!AJ6</f>
        <v>43924</v>
      </c>
      <c r="AL5" s="80">
        <f>'Récap trésorerie'!AK6</f>
        <v>43925</v>
      </c>
      <c r="AM5" s="80">
        <f>'Récap trésorerie'!AL6</f>
        <v>43926</v>
      </c>
      <c r="AN5" s="80">
        <f>'Récap trésorerie'!AM6</f>
        <v>43927</v>
      </c>
      <c r="AO5" s="80">
        <f>'Récap trésorerie'!AN6</f>
        <v>43928</v>
      </c>
      <c r="AP5" s="80">
        <f>'Récap trésorerie'!AO6</f>
        <v>43929</v>
      </c>
      <c r="AQ5" s="80">
        <f>'Récap trésorerie'!AP6</f>
        <v>43930</v>
      </c>
      <c r="AR5" s="80">
        <f>'Récap trésorerie'!AQ6</f>
        <v>43931</v>
      </c>
      <c r="AS5" s="80">
        <f>'Récap trésorerie'!AR6</f>
        <v>43932</v>
      </c>
      <c r="AT5" s="80">
        <f>'Récap trésorerie'!AS6</f>
        <v>43933</v>
      </c>
      <c r="AU5" s="80">
        <f>'Récap trésorerie'!AT6</f>
        <v>43934</v>
      </c>
      <c r="AV5" s="80">
        <f>'Récap trésorerie'!AU6</f>
        <v>43935</v>
      </c>
      <c r="AW5" s="80">
        <f>'Récap trésorerie'!AV6</f>
        <v>43936</v>
      </c>
      <c r="AX5" s="80">
        <f>'Récap trésorerie'!AW6</f>
        <v>43937</v>
      </c>
      <c r="AY5" s="80">
        <f>'Récap trésorerie'!AX6</f>
        <v>43938</v>
      </c>
      <c r="AZ5" s="80">
        <f>'Récap trésorerie'!AY6</f>
        <v>43939</v>
      </c>
      <c r="BA5" s="80">
        <f>'Récap trésorerie'!AZ6</f>
        <v>43940</v>
      </c>
      <c r="BB5" s="80">
        <f>'Récap trésorerie'!BA6</f>
        <v>43941</v>
      </c>
      <c r="BC5" s="80">
        <f>'Récap trésorerie'!BB6</f>
        <v>43942</v>
      </c>
      <c r="BD5" s="80">
        <f>'Récap trésorerie'!BC6</f>
        <v>43943</v>
      </c>
      <c r="BE5" s="80">
        <f>'Récap trésorerie'!BD6</f>
        <v>43944</v>
      </c>
      <c r="BF5" s="80">
        <f>'Récap trésorerie'!BE6</f>
        <v>43945</v>
      </c>
      <c r="BG5" s="80">
        <f>'Récap trésorerie'!BF6</f>
        <v>43946</v>
      </c>
      <c r="BH5" s="80">
        <f>'Récap trésorerie'!BG6</f>
        <v>43947</v>
      </c>
      <c r="BI5" s="80">
        <f>'Récap trésorerie'!BH6</f>
        <v>43948</v>
      </c>
      <c r="BJ5" s="80">
        <f>'Récap trésorerie'!BI6</f>
        <v>43949</v>
      </c>
      <c r="BK5" s="80">
        <f>'Récap trésorerie'!BJ6</f>
        <v>43950</v>
      </c>
      <c r="BL5" s="80">
        <f>'Récap trésorerie'!BK6</f>
        <v>43951</v>
      </c>
      <c r="BM5" s="80">
        <f>'Récap trésorerie'!BL6</f>
        <v>43952</v>
      </c>
      <c r="BN5" s="80">
        <f>'Récap trésorerie'!BM6</f>
        <v>43953</v>
      </c>
      <c r="BO5" s="80">
        <f>'Récap trésorerie'!BN6</f>
        <v>43954</v>
      </c>
      <c r="BP5" s="80">
        <f>'Récap trésorerie'!BO6</f>
        <v>43955</v>
      </c>
      <c r="BQ5" s="80">
        <f>'Récap trésorerie'!BP6</f>
        <v>43956</v>
      </c>
      <c r="BR5" s="80">
        <f>'Récap trésorerie'!BQ6</f>
        <v>43957</v>
      </c>
      <c r="BS5" s="80">
        <f>'Récap trésorerie'!BR6</f>
        <v>43958</v>
      </c>
      <c r="BT5" s="80">
        <f>'Récap trésorerie'!BS6</f>
        <v>43959</v>
      </c>
      <c r="BU5" s="80">
        <f>'Récap trésorerie'!BT6</f>
        <v>43960</v>
      </c>
      <c r="BV5" s="80">
        <f>'Récap trésorerie'!BU6</f>
        <v>43961</v>
      </c>
      <c r="BW5" s="80">
        <f>'Récap trésorerie'!BV6</f>
        <v>43962</v>
      </c>
      <c r="BX5" s="80">
        <f>'Récap trésorerie'!BW6</f>
        <v>43963</v>
      </c>
      <c r="BY5" s="80">
        <f>'Récap trésorerie'!BX6</f>
        <v>43964</v>
      </c>
      <c r="BZ5" s="80">
        <f>'Récap trésorerie'!BY6</f>
        <v>43965</v>
      </c>
      <c r="CA5" s="80">
        <f>'Récap trésorerie'!BZ6</f>
        <v>43966</v>
      </c>
      <c r="CB5" s="80">
        <f>'Récap trésorerie'!CA6</f>
        <v>43967</v>
      </c>
      <c r="CC5" s="80">
        <f>'Récap trésorerie'!CB6</f>
        <v>43968</v>
      </c>
      <c r="CD5" s="80">
        <f>'Récap trésorerie'!CC6</f>
        <v>43969</v>
      </c>
      <c r="CE5" s="80">
        <f>'Récap trésorerie'!CD6</f>
        <v>43970</v>
      </c>
      <c r="CF5" s="80">
        <f>'Récap trésorerie'!CE6</f>
        <v>43971</v>
      </c>
      <c r="CG5" s="80">
        <f>'Récap trésorerie'!CF6</f>
        <v>43972</v>
      </c>
      <c r="CH5" s="80">
        <f>'Récap trésorerie'!CG6</f>
        <v>43973</v>
      </c>
      <c r="CI5" s="80">
        <f>'Récap trésorerie'!CH6</f>
        <v>43974</v>
      </c>
      <c r="CJ5" s="80">
        <f>'Récap trésorerie'!CI6</f>
        <v>43975</v>
      </c>
      <c r="CK5" s="80">
        <f>'Récap trésorerie'!CJ6</f>
        <v>43976</v>
      </c>
      <c r="CL5" s="80">
        <f>'Récap trésorerie'!CK6</f>
        <v>43977</v>
      </c>
      <c r="CM5" s="80">
        <f>'Récap trésorerie'!CL6</f>
        <v>43978</v>
      </c>
      <c r="CN5" s="80">
        <f>'Récap trésorerie'!CM6</f>
        <v>43979</v>
      </c>
      <c r="CO5" s="80">
        <f>'Récap trésorerie'!CN6</f>
        <v>43980</v>
      </c>
      <c r="CP5" s="80">
        <f>'Récap trésorerie'!CO6</f>
        <v>43981</v>
      </c>
      <c r="CQ5" s="80">
        <f>'Récap trésorerie'!CP6</f>
        <v>43982</v>
      </c>
      <c r="CR5" s="80">
        <f>'Récap trésorerie'!CQ6</f>
        <v>43983</v>
      </c>
      <c r="CS5" s="80">
        <f>'Récap trésorerie'!CR6</f>
        <v>43984</v>
      </c>
      <c r="CT5" s="80">
        <f>'Récap trésorerie'!CS6</f>
        <v>43985</v>
      </c>
      <c r="CU5" s="80">
        <f>'Récap trésorerie'!CT6</f>
        <v>43986</v>
      </c>
      <c r="CV5" s="80">
        <f>'Récap trésorerie'!CU6</f>
        <v>43987</v>
      </c>
      <c r="CW5" s="80">
        <f>'Récap trésorerie'!CV6</f>
        <v>43988</v>
      </c>
      <c r="CX5" s="80">
        <f>'Récap trésorerie'!CW6</f>
        <v>43989</v>
      </c>
      <c r="CY5" s="80">
        <f>'Récap trésorerie'!CX6</f>
        <v>43990</v>
      </c>
      <c r="CZ5" s="80">
        <f>'Récap trésorerie'!CY6</f>
        <v>43991</v>
      </c>
      <c r="DA5" s="80">
        <f>'Récap trésorerie'!CZ6</f>
        <v>43992</v>
      </c>
      <c r="DB5" s="80">
        <f>'Récap trésorerie'!DA6</f>
        <v>43993</v>
      </c>
      <c r="DC5" s="80">
        <f>'Récap trésorerie'!DB6</f>
        <v>43994</v>
      </c>
      <c r="DD5" s="80">
        <f>'Récap trésorerie'!DC6</f>
        <v>43995</v>
      </c>
      <c r="DE5" s="80">
        <f>'Récap trésorerie'!DD6</f>
        <v>43996</v>
      </c>
      <c r="DF5" s="80">
        <f>'Récap trésorerie'!DE6</f>
        <v>43997</v>
      </c>
      <c r="DG5" s="80">
        <f>'Récap trésorerie'!DF6</f>
        <v>43998</v>
      </c>
      <c r="DH5" s="80">
        <f>'Récap trésorerie'!DG6</f>
        <v>43999</v>
      </c>
      <c r="DI5" s="80">
        <f>'Récap trésorerie'!DH6</f>
        <v>44000</v>
      </c>
      <c r="DJ5" s="80">
        <f>'Récap trésorerie'!DI6</f>
        <v>44001</v>
      </c>
      <c r="DK5" s="80">
        <f>'Récap trésorerie'!DJ6</f>
        <v>44002</v>
      </c>
      <c r="DL5" s="80">
        <f>'Récap trésorerie'!DK6</f>
        <v>44003</v>
      </c>
      <c r="DM5" s="80">
        <f>'Récap trésorerie'!DL6</f>
        <v>44004</v>
      </c>
      <c r="DN5" s="80">
        <f>'Récap trésorerie'!DM6</f>
        <v>44005</v>
      </c>
      <c r="DO5" s="80">
        <f>'Récap trésorerie'!DN6</f>
        <v>44006</v>
      </c>
      <c r="DP5" s="80">
        <f>'Récap trésorerie'!DO6</f>
        <v>44007</v>
      </c>
      <c r="DQ5" s="80">
        <f>'Récap trésorerie'!DP6</f>
        <v>44008</v>
      </c>
      <c r="DR5" s="80">
        <f>'Récap trésorerie'!DQ6</f>
        <v>44009</v>
      </c>
      <c r="DS5" s="80">
        <f>'Récap trésorerie'!DR6</f>
        <v>44010</v>
      </c>
      <c r="DT5" s="80">
        <f>'Récap trésorerie'!DS6</f>
        <v>44011</v>
      </c>
      <c r="DU5" s="80">
        <f>'Récap trésorerie'!DT6</f>
        <v>44012</v>
      </c>
    </row>
    <row r="6" spans="1:125" x14ac:dyDescent="0.2">
      <c r="A6" s="53"/>
      <c r="B6" s="35"/>
      <c r="C6" s="51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</row>
    <row r="7" spans="1:125" x14ac:dyDescent="0.2">
      <c r="A7" s="53"/>
      <c r="B7" s="35"/>
      <c r="C7" s="3" t="s">
        <v>43</v>
      </c>
      <c r="D7" s="37"/>
      <c r="E7" s="62">
        <v>3456</v>
      </c>
      <c r="F7" s="38"/>
      <c r="G7" s="38"/>
      <c r="H7" s="38"/>
      <c r="I7" s="38"/>
      <c r="J7" s="37"/>
      <c r="K7" s="37"/>
      <c r="L7" s="62">
        <f>E7</f>
        <v>3456</v>
      </c>
      <c r="M7" s="38"/>
      <c r="N7" s="38"/>
      <c r="O7" s="38"/>
      <c r="P7" s="38"/>
      <c r="Q7" s="37"/>
      <c r="R7" s="37"/>
      <c r="S7" s="62">
        <f>L7</f>
        <v>3456</v>
      </c>
      <c r="T7" s="38"/>
      <c r="U7" s="38"/>
      <c r="V7" s="38"/>
      <c r="W7" s="38"/>
      <c r="X7" s="37"/>
      <c r="Y7" s="37"/>
      <c r="Z7" s="50">
        <f>+S7</f>
        <v>3456</v>
      </c>
      <c r="AA7" s="38"/>
      <c r="AB7" s="38"/>
      <c r="AC7" s="38"/>
      <c r="AD7" s="38"/>
      <c r="AE7" s="37"/>
      <c r="AF7" s="37"/>
      <c r="AG7" s="50">
        <f>+Z7</f>
        <v>3456</v>
      </c>
      <c r="AH7" s="38"/>
      <c r="AI7" s="38"/>
      <c r="AJ7" s="38"/>
      <c r="AK7" s="38"/>
      <c r="AL7" s="37"/>
      <c r="AM7" s="37"/>
      <c r="AN7" s="50">
        <f>+AG7</f>
        <v>3456</v>
      </c>
      <c r="AO7" s="38"/>
      <c r="AP7" s="38"/>
      <c r="AQ7" s="38"/>
      <c r="AR7" s="38"/>
      <c r="AS7" s="37"/>
      <c r="AT7" s="37"/>
      <c r="AU7" s="50">
        <v>2000</v>
      </c>
      <c r="AV7" s="38"/>
      <c r="AW7" s="38"/>
      <c r="AX7" s="38"/>
      <c r="AY7" s="38"/>
      <c r="AZ7" s="37"/>
      <c r="BA7" s="37"/>
      <c r="BB7" s="50">
        <f>+AU7</f>
        <v>2000</v>
      </c>
      <c r="BC7" s="38"/>
      <c r="BD7" s="38"/>
      <c r="BE7" s="38"/>
      <c r="BF7" s="38"/>
      <c r="BG7" s="37"/>
      <c r="BH7" s="37"/>
      <c r="BI7" s="50">
        <f>+BB7</f>
        <v>2000</v>
      </c>
      <c r="BJ7" s="38"/>
      <c r="BK7" s="38"/>
      <c r="BL7" s="38"/>
      <c r="BM7" s="38"/>
      <c r="BN7" s="37"/>
      <c r="BO7" s="37"/>
      <c r="BP7" s="50">
        <f>+BI7</f>
        <v>2000</v>
      </c>
      <c r="BQ7" s="38"/>
      <c r="BR7" s="38"/>
      <c r="BS7" s="38"/>
      <c r="BT7" s="38"/>
      <c r="BU7" s="37"/>
      <c r="BV7" s="37"/>
      <c r="BW7" s="50">
        <f>+BP7</f>
        <v>2000</v>
      </c>
      <c r="BX7" s="38"/>
      <c r="BY7" s="38"/>
      <c r="BZ7" s="38"/>
      <c r="CA7" s="38"/>
      <c r="CB7" s="37"/>
      <c r="CC7" s="37"/>
      <c r="CD7" s="50">
        <f>+BW7</f>
        <v>2000</v>
      </c>
      <c r="CE7" s="38"/>
      <c r="CF7" s="38"/>
      <c r="CG7" s="38"/>
      <c r="CH7" s="38"/>
      <c r="CI7" s="37"/>
      <c r="CJ7" s="37"/>
      <c r="CK7" s="50">
        <f>+CD7</f>
        <v>2000</v>
      </c>
      <c r="CL7" s="38"/>
      <c r="CM7" s="38"/>
      <c r="CN7" s="38"/>
      <c r="CO7" s="38"/>
      <c r="CP7" s="37"/>
      <c r="CQ7" s="37"/>
      <c r="CR7" s="50">
        <f>+CK7</f>
        <v>2000</v>
      </c>
      <c r="CS7" s="38"/>
      <c r="CT7" s="38"/>
      <c r="CU7" s="38"/>
      <c r="CV7" s="38"/>
      <c r="CW7" s="37"/>
      <c r="CX7" s="37"/>
      <c r="CY7" s="50">
        <f>+CR7</f>
        <v>2000</v>
      </c>
      <c r="CZ7" s="38"/>
      <c r="DA7" s="38"/>
      <c r="DB7" s="38"/>
      <c r="DC7" s="38"/>
      <c r="DD7" s="37"/>
      <c r="DE7" s="37"/>
      <c r="DF7" s="50">
        <f>+CY7</f>
        <v>2000</v>
      </c>
      <c r="DG7" s="38"/>
      <c r="DH7" s="38"/>
      <c r="DI7" s="38"/>
      <c r="DJ7" s="38"/>
      <c r="DK7" s="37"/>
      <c r="DL7" s="37"/>
      <c r="DM7" s="50">
        <f>+DF7</f>
        <v>2000</v>
      </c>
      <c r="DN7" s="38"/>
      <c r="DO7" s="38"/>
      <c r="DP7" s="38"/>
      <c r="DQ7" s="38"/>
      <c r="DR7" s="37"/>
      <c r="DS7" s="37"/>
      <c r="DT7" s="50">
        <f>+DM7</f>
        <v>2000</v>
      </c>
      <c r="DU7" s="38"/>
    </row>
    <row r="8" spans="1:125" x14ac:dyDescent="0.2">
      <c r="A8" s="54" t="s">
        <v>79</v>
      </c>
      <c r="B8" s="35"/>
      <c r="C8" s="3" t="s">
        <v>44</v>
      </c>
      <c r="D8" s="37"/>
      <c r="E8" s="62">
        <v>345</v>
      </c>
      <c r="F8" s="38"/>
      <c r="G8" s="38"/>
      <c r="H8" s="38"/>
      <c r="I8" s="38"/>
      <c r="J8" s="37"/>
      <c r="K8" s="37"/>
      <c r="L8" s="38"/>
      <c r="M8" s="38"/>
      <c r="N8" s="38"/>
      <c r="O8" s="38"/>
      <c r="P8" s="38"/>
      <c r="Q8" s="37"/>
      <c r="R8" s="37"/>
      <c r="S8" s="38"/>
      <c r="T8" s="38"/>
      <c r="U8" s="38"/>
      <c r="V8" s="38"/>
      <c r="W8" s="38"/>
      <c r="X8" s="37"/>
      <c r="Y8" s="37"/>
      <c r="Z8" s="38"/>
      <c r="AA8" s="38"/>
      <c r="AB8" s="38"/>
      <c r="AC8" s="38"/>
      <c r="AD8" s="38"/>
      <c r="AE8" s="37"/>
      <c r="AF8" s="37"/>
      <c r="AG8" s="38"/>
      <c r="AH8" s="38"/>
      <c r="AI8" s="38"/>
      <c r="AJ8" s="50">
        <f>+E8</f>
        <v>345</v>
      </c>
      <c r="AK8" s="38"/>
      <c r="AL8" s="37"/>
      <c r="AM8" s="37"/>
      <c r="AN8" s="38"/>
      <c r="AO8" s="38"/>
      <c r="AP8" s="38"/>
      <c r="AQ8" s="38"/>
      <c r="AR8" s="38"/>
      <c r="AS8" s="37"/>
      <c r="AT8" s="37"/>
      <c r="AU8" s="38"/>
      <c r="AV8" s="38"/>
      <c r="AW8" s="38"/>
      <c r="AX8" s="38"/>
      <c r="AY8" s="38"/>
      <c r="AZ8" s="37"/>
      <c r="BA8" s="37"/>
      <c r="BB8" s="38"/>
      <c r="BC8" s="38"/>
      <c r="BD8" s="38"/>
      <c r="BE8" s="38"/>
      <c r="BF8" s="38"/>
      <c r="BG8" s="37"/>
      <c r="BH8" s="37"/>
      <c r="BI8" s="38"/>
      <c r="BJ8" s="38"/>
      <c r="BK8" s="38"/>
      <c r="BL8" s="38"/>
      <c r="BM8" s="38"/>
      <c r="BN8" s="37"/>
      <c r="BO8" s="37"/>
      <c r="BP8" s="50">
        <f>+AJ8</f>
        <v>345</v>
      </c>
      <c r="BQ8" s="38"/>
      <c r="BR8" s="38"/>
      <c r="BS8" s="38"/>
      <c r="BT8" s="38"/>
      <c r="BU8" s="37"/>
      <c r="BV8" s="37"/>
      <c r="BW8" s="38"/>
      <c r="BX8" s="38"/>
      <c r="BY8" s="38"/>
      <c r="BZ8" s="38"/>
      <c r="CA8" s="38"/>
      <c r="CB8" s="37"/>
      <c r="CC8" s="37"/>
      <c r="CD8" s="38"/>
      <c r="CE8" s="38"/>
      <c r="CF8" s="38"/>
      <c r="CG8" s="38"/>
      <c r="CH8" s="38"/>
      <c r="CI8" s="37"/>
      <c r="CJ8" s="37"/>
      <c r="CK8" s="38"/>
      <c r="CL8" s="38"/>
      <c r="CM8" s="38"/>
      <c r="CN8" s="38"/>
      <c r="CO8" s="38"/>
      <c r="CP8" s="37"/>
      <c r="CQ8" s="37"/>
      <c r="CR8" s="38"/>
      <c r="CS8" s="38"/>
      <c r="CT8" s="38"/>
      <c r="CU8" s="38"/>
      <c r="CV8" s="38"/>
      <c r="CW8" s="37"/>
      <c r="CX8" s="37"/>
      <c r="CY8" s="50">
        <f>BP8</f>
        <v>345</v>
      </c>
      <c r="CZ8" s="38"/>
      <c r="DA8" s="38"/>
      <c r="DB8" s="38"/>
      <c r="DC8" s="38"/>
      <c r="DD8" s="37"/>
      <c r="DE8" s="37"/>
      <c r="DF8" s="38"/>
      <c r="DG8" s="38"/>
      <c r="DH8" s="38"/>
      <c r="DI8" s="38"/>
      <c r="DJ8" s="38"/>
      <c r="DK8" s="37"/>
      <c r="DL8" s="37"/>
      <c r="DM8" s="38"/>
      <c r="DN8" s="38"/>
      <c r="DO8" s="38"/>
      <c r="DP8" s="38"/>
      <c r="DQ8" s="38"/>
      <c r="DR8" s="37"/>
      <c r="DS8" s="37"/>
      <c r="DT8" s="38"/>
      <c r="DU8" s="38"/>
    </row>
    <row r="9" spans="1:125" x14ac:dyDescent="0.2">
      <c r="A9" s="57"/>
      <c r="B9" s="35"/>
      <c r="C9" s="3" t="s">
        <v>45</v>
      </c>
      <c r="D9" s="37"/>
      <c r="E9" s="62">
        <v>567</v>
      </c>
      <c r="F9" s="38"/>
      <c r="G9" s="38"/>
      <c r="H9" s="38"/>
      <c r="I9" s="38"/>
      <c r="J9" s="37"/>
      <c r="K9" s="37"/>
      <c r="L9" s="38"/>
      <c r="M9" s="38"/>
      <c r="N9" s="38"/>
      <c r="O9" s="38"/>
      <c r="P9" s="38"/>
      <c r="Q9" s="37"/>
      <c r="R9" s="37"/>
      <c r="S9" s="38"/>
      <c r="T9" s="38"/>
      <c r="U9" s="38"/>
      <c r="V9" s="38"/>
      <c r="W9" s="38"/>
      <c r="X9" s="37"/>
      <c r="Y9" s="37"/>
      <c r="Z9" s="38"/>
      <c r="AA9" s="38"/>
      <c r="AB9" s="38"/>
      <c r="AC9" s="38"/>
      <c r="AD9" s="38"/>
      <c r="AE9" s="37"/>
      <c r="AF9" s="37"/>
      <c r="AG9" s="38"/>
      <c r="AH9" s="38"/>
      <c r="AI9" s="38"/>
      <c r="AJ9" s="50">
        <f t="shared" ref="AJ9" si="0">+E9</f>
        <v>567</v>
      </c>
      <c r="AK9" s="38"/>
      <c r="AL9" s="37"/>
      <c r="AM9" s="37"/>
      <c r="AN9" s="38"/>
      <c r="AO9" s="38"/>
      <c r="AP9" s="38"/>
      <c r="AQ9" s="38"/>
      <c r="AR9" s="38"/>
      <c r="AS9" s="37"/>
      <c r="AT9" s="37"/>
      <c r="AU9" s="38"/>
      <c r="AV9" s="38"/>
      <c r="AW9" s="38"/>
      <c r="AX9" s="38"/>
      <c r="AY9" s="38"/>
      <c r="AZ9" s="37"/>
      <c r="BA9" s="37"/>
      <c r="BB9" s="38"/>
      <c r="BC9" s="38"/>
      <c r="BD9" s="38"/>
      <c r="BE9" s="38"/>
      <c r="BF9" s="38"/>
      <c r="BG9" s="37"/>
      <c r="BH9" s="37"/>
      <c r="BI9" s="38"/>
      <c r="BJ9" s="38"/>
      <c r="BK9" s="38"/>
      <c r="BL9" s="38"/>
      <c r="BM9" s="38"/>
      <c r="BN9" s="37"/>
      <c r="BO9" s="37"/>
      <c r="BP9" s="50">
        <f t="shared" ref="BP9" si="1">+AJ9</f>
        <v>567</v>
      </c>
      <c r="BQ9" s="38"/>
      <c r="BR9" s="38"/>
      <c r="BS9" s="38"/>
      <c r="BT9" s="38"/>
      <c r="BU9" s="37"/>
      <c r="BV9" s="37"/>
      <c r="BW9" s="38"/>
      <c r="BX9" s="38"/>
      <c r="BY9" s="38"/>
      <c r="BZ9" s="38"/>
      <c r="CA9" s="38"/>
      <c r="CB9" s="37"/>
      <c r="CC9" s="37"/>
      <c r="CD9" s="38"/>
      <c r="CE9" s="38"/>
      <c r="CF9" s="38"/>
      <c r="CG9" s="38"/>
      <c r="CH9" s="38"/>
      <c r="CI9" s="37"/>
      <c r="CJ9" s="37"/>
      <c r="CK9" s="38"/>
      <c r="CL9" s="38"/>
      <c r="CM9" s="38"/>
      <c r="CN9" s="38"/>
      <c r="CO9" s="38"/>
      <c r="CP9" s="37"/>
      <c r="CQ9" s="37"/>
      <c r="CR9" s="38"/>
      <c r="CS9" s="38"/>
      <c r="CT9" s="38"/>
      <c r="CU9" s="38"/>
      <c r="CV9" s="38"/>
      <c r="CW9" s="37"/>
      <c r="CX9" s="37"/>
      <c r="CY9" s="50">
        <f t="shared" ref="CY9:CY10" si="2">BP9</f>
        <v>567</v>
      </c>
      <c r="CZ9" s="38"/>
      <c r="DA9" s="38"/>
      <c r="DB9" s="38"/>
      <c r="DC9" s="38"/>
      <c r="DD9" s="37"/>
      <c r="DE9" s="37"/>
      <c r="DF9" s="38"/>
      <c r="DG9" s="38"/>
      <c r="DH9" s="38"/>
      <c r="DI9" s="38"/>
      <c r="DJ9" s="38"/>
      <c r="DK9" s="37"/>
      <c r="DL9" s="37"/>
      <c r="DM9" s="38"/>
      <c r="DN9" s="38"/>
      <c r="DO9" s="38"/>
      <c r="DP9" s="38"/>
      <c r="DQ9" s="38"/>
      <c r="DR9" s="37"/>
      <c r="DS9" s="37"/>
      <c r="DT9" s="38"/>
      <c r="DU9" s="38"/>
    </row>
    <row r="10" spans="1:125" x14ac:dyDescent="0.2">
      <c r="A10" s="57"/>
      <c r="B10" s="36"/>
      <c r="C10" s="3" t="s">
        <v>46</v>
      </c>
      <c r="D10" s="37"/>
      <c r="E10" s="62">
        <v>2500</v>
      </c>
      <c r="F10" s="38"/>
      <c r="G10" s="38"/>
      <c r="H10" s="38"/>
      <c r="I10" s="38"/>
      <c r="J10" s="37"/>
      <c r="K10" s="37"/>
      <c r="L10" s="38"/>
      <c r="M10" s="38"/>
      <c r="N10" s="38"/>
      <c r="O10" s="38"/>
      <c r="P10" s="38"/>
      <c r="Q10" s="37"/>
      <c r="R10" s="37"/>
      <c r="S10" s="38"/>
      <c r="T10" s="38"/>
      <c r="U10" s="38"/>
      <c r="V10" s="38"/>
      <c r="W10" s="38"/>
      <c r="X10" s="37"/>
      <c r="Y10" s="37"/>
      <c r="Z10" s="38"/>
      <c r="AA10" s="38"/>
      <c r="AB10" s="38"/>
      <c r="AC10" s="38"/>
      <c r="AD10" s="38"/>
      <c r="AE10" s="37"/>
      <c r="AF10" s="37"/>
      <c r="AG10" s="38"/>
      <c r="AH10" s="38"/>
      <c r="AI10" s="38"/>
      <c r="AJ10" s="50">
        <v>0</v>
      </c>
      <c r="AK10" s="38"/>
      <c r="AL10" s="37"/>
      <c r="AM10" s="37"/>
      <c r="AN10" s="38"/>
      <c r="AO10" s="38"/>
      <c r="AP10" s="38"/>
      <c r="AQ10" s="38"/>
      <c r="AR10" s="38"/>
      <c r="AS10" s="37"/>
      <c r="AT10" s="37"/>
      <c r="AU10" s="38"/>
      <c r="AV10" s="38"/>
      <c r="AW10" s="38"/>
      <c r="AX10" s="38"/>
      <c r="AY10" s="38"/>
      <c r="AZ10" s="37"/>
      <c r="BA10" s="37"/>
      <c r="BB10" s="38"/>
      <c r="BC10" s="38"/>
      <c r="BD10" s="38"/>
      <c r="BE10" s="38"/>
      <c r="BF10" s="38"/>
      <c r="BG10" s="37"/>
      <c r="BH10" s="37"/>
      <c r="BI10" s="38"/>
      <c r="BJ10" s="38"/>
      <c r="BK10" s="38"/>
      <c r="BL10" s="38"/>
      <c r="BM10" s="38"/>
      <c r="BN10" s="37"/>
      <c r="BO10" s="37"/>
      <c r="BP10" s="50">
        <v>0</v>
      </c>
      <c r="BQ10" s="38"/>
      <c r="BR10" s="38"/>
      <c r="BS10" s="38"/>
      <c r="BT10" s="38"/>
      <c r="BU10" s="37"/>
      <c r="BV10" s="37"/>
      <c r="BW10" s="38"/>
      <c r="BX10" s="38"/>
      <c r="BY10" s="38"/>
      <c r="BZ10" s="38"/>
      <c r="CA10" s="38"/>
      <c r="CB10" s="37"/>
      <c r="CC10" s="37"/>
      <c r="CD10" s="38"/>
      <c r="CE10" s="38"/>
      <c r="CF10" s="38"/>
      <c r="CG10" s="38"/>
      <c r="CH10" s="38"/>
      <c r="CI10" s="37"/>
      <c r="CJ10" s="37"/>
      <c r="CK10" s="38"/>
      <c r="CL10" s="38"/>
      <c r="CM10" s="38"/>
      <c r="CN10" s="38"/>
      <c r="CO10" s="38"/>
      <c r="CP10" s="37"/>
      <c r="CQ10" s="37"/>
      <c r="CR10" s="38"/>
      <c r="CS10" s="38"/>
      <c r="CT10" s="38"/>
      <c r="CU10" s="38"/>
      <c r="CV10" s="38"/>
      <c r="CW10" s="37"/>
      <c r="CX10" s="37"/>
      <c r="CY10" s="50">
        <f t="shared" si="2"/>
        <v>0</v>
      </c>
      <c r="CZ10" s="38"/>
      <c r="DA10" s="38"/>
      <c r="DB10" s="38"/>
      <c r="DC10" s="38"/>
      <c r="DD10" s="37"/>
      <c r="DE10" s="37"/>
      <c r="DF10" s="38"/>
      <c r="DG10" s="38"/>
      <c r="DH10" s="38"/>
      <c r="DI10" s="38"/>
      <c r="DJ10" s="38"/>
      <c r="DK10" s="37"/>
      <c r="DL10" s="37"/>
      <c r="DM10" s="38"/>
      <c r="DN10" s="38"/>
      <c r="DO10" s="38"/>
      <c r="DP10" s="38"/>
      <c r="DQ10" s="38"/>
      <c r="DR10" s="37"/>
      <c r="DS10" s="37"/>
      <c r="DT10" s="38"/>
      <c r="DU10" s="38"/>
    </row>
    <row r="11" spans="1:125" x14ac:dyDescent="0.2">
      <c r="A11" s="56" t="s">
        <v>110</v>
      </c>
      <c r="C11" s="3" t="s">
        <v>47</v>
      </c>
      <c r="D11" s="37"/>
      <c r="E11" s="38"/>
      <c r="F11" s="38"/>
      <c r="G11" s="39"/>
      <c r="H11" s="38"/>
      <c r="I11" s="38"/>
      <c r="J11" s="37"/>
      <c r="K11" s="37"/>
      <c r="L11" s="38"/>
      <c r="M11" s="38"/>
      <c r="N11" s="39"/>
      <c r="O11" s="62">
        <v>25000</v>
      </c>
      <c r="P11" s="38"/>
      <c r="Q11" s="37"/>
      <c r="R11" s="37"/>
      <c r="S11" s="38"/>
      <c r="T11" s="38"/>
      <c r="U11" s="39"/>
      <c r="V11" s="38"/>
      <c r="W11" s="38"/>
      <c r="X11" s="37"/>
      <c r="Y11" s="37"/>
      <c r="Z11" s="38"/>
      <c r="AA11" s="38"/>
      <c r="AB11" s="39"/>
      <c r="AC11" s="38"/>
      <c r="AD11" s="38"/>
      <c r="AE11" s="37"/>
      <c r="AF11" s="37"/>
      <c r="AG11" s="38"/>
      <c r="AH11" s="38"/>
      <c r="AI11" s="39"/>
      <c r="AJ11" s="38"/>
      <c r="AK11" s="38"/>
      <c r="AL11" s="37"/>
      <c r="AM11" s="37"/>
      <c r="AN11" s="38"/>
      <c r="AO11" s="38"/>
      <c r="AP11" s="39"/>
      <c r="AQ11" s="38"/>
      <c r="AR11" s="38"/>
      <c r="AS11" s="37"/>
      <c r="AT11" s="37"/>
      <c r="AU11" s="39"/>
      <c r="AV11" s="122">
        <f>+O11</f>
        <v>25000</v>
      </c>
      <c r="AW11" s="39"/>
      <c r="AX11" s="38"/>
      <c r="AY11" s="38"/>
      <c r="AZ11" s="37"/>
      <c r="BA11" s="37"/>
      <c r="BB11" s="38"/>
      <c r="BC11" s="38"/>
      <c r="BD11" s="39"/>
      <c r="BE11" s="38"/>
      <c r="BF11" s="38"/>
      <c r="BG11" s="37"/>
      <c r="BH11" s="37"/>
      <c r="BI11" s="38"/>
      <c r="BJ11" s="38"/>
      <c r="BK11" s="38"/>
      <c r="BL11" s="38"/>
      <c r="BM11" s="38"/>
      <c r="BN11" s="37"/>
      <c r="BO11" s="37"/>
      <c r="BP11" s="38"/>
      <c r="BQ11" s="38"/>
      <c r="BR11" s="38"/>
      <c r="BS11" s="38"/>
      <c r="BT11" s="38"/>
      <c r="BU11" s="37"/>
      <c r="BV11" s="37"/>
      <c r="BW11" s="38"/>
      <c r="BX11" s="38"/>
      <c r="BY11" s="38"/>
      <c r="BZ11" s="81">
        <v>15000</v>
      </c>
      <c r="CA11" s="38"/>
      <c r="CB11" s="37"/>
      <c r="CC11" s="37"/>
      <c r="CD11" s="38"/>
      <c r="CE11" s="38"/>
      <c r="CF11" s="38"/>
      <c r="CG11" s="38"/>
      <c r="CH11" s="38"/>
      <c r="CI11" s="37"/>
      <c r="CJ11" s="37"/>
      <c r="CK11" s="38"/>
      <c r="CL11" s="38"/>
      <c r="CM11" s="38"/>
      <c r="CN11" s="38"/>
      <c r="CO11" s="38"/>
      <c r="CP11" s="37"/>
      <c r="CQ11" s="37"/>
      <c r="CR11" s="38"/>
      <c r="CS11" s="38"/>
      <c r="CT11" s="38"/>
      <c r="CU11" s="38"/>
      <c r="CV11" s="38"/>
      <c r="CW11" s="37"/>
      <c r="CX11" s="37"/>
      <c r="CY11" s="38"/>
      <c r="CZ11" s="38"/>
      <c r="DA11" s="38"/>
      <c r="DB11" s="38"/>
      <c r="DC11" s="81">
        <f>+BZ11</f>
        <v>15000</v>
      </c>
      <c r="DD11" s="37"/>
      <c r="DE11" s="37"/>
      <c r="DF11" s="38"/>
      <c r="DG11" s="38"/>
      <c r="DH11" s="38"/>
      <c r="DI11" s="38"/>
      <c r="DJ11" s="38"/>
      <c r="DK11" s="37"/>
      <c r="DL11" s="37"/>
      <c r="DM11" s="38"/>
      <c r="DN11" s="38"/>
      <c r="DO11" s="38"/>
      <c r="DP11" s="38"/>
      <c r="DQ11" s="38"/>
      <c r="DR11" s="37"/>
      <c r="DS11" s="37"/>
      <c r="DT11" s="38"/>
      <c r="DU11" s="38"/>
    </row>
    <row r="12" spans="1:125" x14ac:dyDescent="0.2">
      <c r="A12" s="57"/>
      <c r="C12" s="3" t="s">
        <v>48</v>
      </c>
      <c r="D12" s="37"/>
      <c r="E12" s="38"/>
      <c r="F12" s="38"/>
      <c r="G12" s="38"/>
      <c r="H12" s="38"/>
      <c r="I12" s="38"/>
      <c r="J12" s="37"/>
      <c r="K12" s="37"/>
      <c r="L12" s="38"/>
      <c r="M12" s="38"/>
      <c r="N12" s="38"/>
      <c r="O12" s="38"/>
      <c r="P12" s="38"/>
      <c r="Q12" s="37"/>
      <c r="R12" s="37"/>
      <c r="S12" s="38"/>
      <c r="T12" s="38"/>
      <c r="U12" s="38"/>
      <c r="V12" s="38"/>
      <c r="W12" s="38"/>
      <c r="X12" s="37"/>
      <c r="Y12" s="37"/>
      <c r="Z12" s="38"/>
      <c r="AA12" s="38"/>
      <c r="AB12" s="38"/>
      <c r="AC12" s="38"/>
      <c r="AD12" s="38"/>
      <c r="AE12" s="37"/>
      <c r="AF12" s="37"/>
      <c r="AG12" s="38"/>
      <c r="AH12" s="38"/>
      <c r="AI12" s="38"/>
      <c r="AJ12" s="38"/>
      <c r="AK12" s="38"/>
      <c r="AL12" s="37"/>
      <c r="AM12" s="37"/>
      <c r="AN12" s="38"/>
      <c r="AO12" s="38"/>
      <c r="AP12" s="38"/>
      <c r="AQ12" s="38"/>
      <c r="AR12" s="38"/>
      <c r="AS12" s="37"/>
      <c r="AT12" s="37"/>
      <c r="AU12" s="38"/>
      <c r="AV12" s="38"/>
      <c r="AW12" s="38"/>
      <c r="AX12" s="38"/>
      <c r="AY12" s="38"/>
      <c r="AZ12" s="37"/>
      <c r="BA12" s="37"/>
      <c r="BB12" s="38"/>
      <c r="BC12" s="38"/>
      <c r="BD12" s="38"/>
      <c r="BE12" s="38"/>
      <c r="BF12" s="38"/>
      <c r="BG12" s="37"/>
      <c r="BH12" s="37"/>
      <c r="BI12" s="38"/>
      <c r="BJ12" s="38"/>
      <c r="BK12" s="38"/>
      <c r="BL12" s="38"/>
      <c r="BM12" s="38"/>
      <c r="BN12" s="37"/>
      <c r="BO12" s="37"/>
      <c r="BP12" s="38"/>
      <c r="BQ12" s="38"/>
      <c r="BR12" s="38"/>
      <c r="BS12" s="38"/>
      <c r="BT12" s="38"/>
      <c r="BU12" s="37"/>
      <c r="BV12" s="37"/>
      <c r="BW12" s="38"/>
      <c r="BX12" s="38"/>
      <c r="BY12" s="38"/>
      <c r="BZ12" s="38"/>
      <c r="CA12" s="38"/>
      <c r="CB12" s="37"/>
      <c r="CC12" s="37"/>
      <c r="CD12" s="38"/>
      <c r="CE12" s="38"/>
      <c r="CF12" s="38"/>
      <c r="CG12" s="38"/>
      <c r="CH12" s="38"/>
      <c r="CI12" s="37"/>
      <c r="CJ12" s="37"/>
      <c r="CK12" s="38"/>
      <c r="CL12" s="38"/>
      <c r="CM12" s="38"/>
      <c r="CN12" s="38"/>
      <c r="CO12" s="38"/>
      <c r="CP12" s="37"/>
      <c r="CQ12" s="37"/>
      <c r="CR12" s="38"/>
      <c r="CS12" s="38"/>
      <c r="CT12" s="38"/>
      <c r="CU12" s="38"/>
      <c r="CV12" s="38"/>
      <c r="CW12" s="37"/>
      <c r="CX12" s="37"/>
      <c r="CY12" s="38"/>
      <c r="CZ12" s="38"/>
      <c r="DA12" s="38"/>
      <c r="DB12" s="38"/>
      <c r="DC12" s="38"/>
      <c r="DD12" s="37"/>
      <c r="DE12" s="37"/>
      <c r="DF12" s="38"/>
      <c r="DG12" s="38"/>
      <c r="DH12" s="38"/>
      <c r="DI12" s="38"/>
      <c r="DJ12" s="38"/>
      <c r="DK12" s="37"/>
      <c r="DL12" s="37"/>
      <c r="DM12" s="38"/>
      <c r="DN12" s="38"/>
      <c r="DO12" s="38"/>
      <c r="DP12" s="38"/>
      <c r="DQ12" s="38"/>
      <c r="DR12" s="37"/>
      <c r="DS12" s="37"/>
      <c r="DT12" s="38"/>
      <c r="DU12" s="38"/>
    </row>
    <row r="13" spans="1:125" x14ac:dyDescent="0.2">
      <c r="A13" s="57" t="s">
        <v>84</v>
      </c>
      <c r="C13" s="3" t="s">
        <v>49</v>
      </c>
      <c r="D13" s="37"/>
      <c r="E13" s="38"/>
      <c r="F13" s="38"/>
      <c r="G13" s="38"/>
      <c r="H13" s="38"/>
      <c r="I13" s="38"/>
      <c r="J13" s="37"/>
      <c r="K13" s="37"/>
      <c r="L13" s="38"/>
      <c r="M13" s="38"/>
      <c r="N13" s="38"/>
      <c r="O13" s="38"/>
      <c r="P13" s="38"/>
      <c r="Q13" s="37"/>
      <c r="R13" s="37"/>
      <c r="S13" s="38"/>
      <c r="T13" s="38"/>
      <c r="U13" s="38"/>
      <c r="V13" s="38"/>
      <c r="W13" s="38"/>
      <c r="X13" s="37"/>
      <c r="Y13" s="37"/>
      <c r="Z13" s="38"/>
      <c r="AA13" s="38"/>
      <c r="AB13" s="38"/>
      <c r="AC13" s="38"/>
      <c r="AD13" s="38"/>
      <c r="AE13" s="37"/>
      <c r="AF13" s="37"/>
      <c r="AG13" s="38"/>
      <c r="AH13" s="38"/>
      <c r="AI13" s="38"/>
      <c r="AJ13" s="38"/>
      <c r="AK13" s="38"/>
      <c r="AL13" s="37"/>
      <c r="AM13" s="37"/>
      <c r="AN13" s="38"/>
      <c r="AO13" s="38"/>
      <c r="AP13" s="38"/>
      <c r="AQ13" s="38"/>
      <c r="AR13" s="38"/>
      <c r="AS13" s="37"/>
      <c r="AT13" s="37"/>
      <c r="AU13" s="38"/>
      <c r="AV13" s="38"/>
      <c r="AW13" s="38"/>
      <c r="AX13" s="38"/>
      <c r="AY13" s="38"/>
      <c r="AZ13" s="37"/>
      <c r="BA13" s="37"/>
      <c r="BB13" s="38"/>
      <c r="BC13" s="38"/>
      <c r="BD13" s="38"/>
      <c r="BE13" s="38"/>
      <c r="BF13" s="38"/>
      <c r="BG13" s="37"/>
      <c r="BH13" s="37"/>
      <c r="BI13" s="38"/>
      <c r="BJ13" s="38"/>
      <c r="BK13" s="38"/>
      <c r="BL13" s="38"/>
      <c r="BM13" s="38"/>
      <c r="BN13" s="37"/>
      <c r="BO13" s="37"/>
      <c r="BP13" s="38"/>
      <c r="BQ13" s="38"/>
      <c r="BR13" s="38"/>
      <c r="BS13" s="38"/>
      <c r="BT13" s="38"/>
      <c r="BU13" s="37"/>
      <c r="BV13" s="37"/>
      <c r="BW13" s="38"/>
      <c r="BX13" s="38"/>
      <c r="BY13" s="38"/>
      <c r="BZ13" s="38"/>
      <c r="CA13" s="38"/>
      <c r="CB13" s="37"/>
      <c r="CC13" s="37"/>
      <c r="CD13" s="38"/>
      <c r="CE13" s="38"/>
      <c r="CF13" s="38"/>
      <c r="CG13" s="38"/>
      <c r="CH13" s="38"/>
      <c r="CI13" s="37"/>
      <c r="CJ13" s="37"/>
      <c r="CK13" s="38"/>
      <c r="CL13" s="38"/>
      <c r="CM13" s="38"/>
      <c r="CN13" s="38"/>
      <c r="CO13" s="38"/>
      <c r="CP13" s="37"/>
      <c r="CQ13" s="37"/>
      <c r="CR13" s="38"/>
      <c r="CS13" s="38"/>
      <c r="CT13" s="38"/>
      <c r="CU13" s="38"/>
      <c r="CV13" s="38"/>
      <c r="CW13" s="37"/>
      <c r="CX13" s="37"/>
      <c r="CY13" s="38"/>
      <c r="CZ13" s="38"/>
      <c r="DA13" s="38"/>
      <c r="DB13" s="38"/>
      <c r="DC13" s="38"/>
      <c r="DD13" s="37"/>
      <c r="DE13" s="37"/>
      <c r="DF13" s="38"/>
      <c r="DG13" s="38"/>
      <c r="DH13" s="38"/>
      <c r="DI13" s="38"/>
      <c r="DJ13" s="38"/>
      <c r="DK13" s="37"/>
      <c r="DL13" s="37"/>
      <c r="DM13" s="38"/>
      <c r="DN13" s="38"/>
      <c r="DO13" s="38"/>
      <c r="DP13" s="38"/>
      <c r="DQ13" s="38"/>
      <c r="DR13" s="37"/>
      <c r="DS13" s="37"/>
      <c r="DT13" s="38"/>
      <c r="DU13" s="38"/>
    </row>
    <row r="14" spans="1:125" x14ac:dyDescent="0.2">
      <c r="A14" s="61" t="s">
        <v>85</v>
      </c>
      <c r="C14" s="3" t="s">
        <v>50</v>
      </c>
      <c r="D14" s="37"/>
      <c r="E14" s="38"/>
      <c r="F14" s="38"/>
      <c r="G14" s="38"/>
      <c r="H14" s="38"/>
      <c r="I14" s="38"/>
      <c r="J14" s="37"/>
      <c r="K14" s="37"/>
      <c r="L14" s="38"/>
      <c r="M14" s="38"/>
      <c r="N14" s="38"/>
      <c r="O14" s="38"/>
      <c r="P14" s="38"/>
      <c r="Q14" s="37"/>
      <c r="R14" s="37"/>
      <c r="S14" s="38"/>
      <c r="T14" s="38"/>
      <c r="U14" s="38"/>
      <c r="V14" s="38"/>
      <c r="W14" s="38"/>
      <c r="X14" s="37"/>
      <c r="Y14" s="37"/>
      <c r="Z14" s="38"/>
      <c r="AA14" s="38"/>
      <c r="AB14" s="38"/>
      <c r="AC14" s="38"/>
      <c r="AD14" s="38"/>
      <c r="AE14" s="37"/>
      <c r="AF14" s="37"/>
      <c r="AG14" s="38"/>
      <c r="AH14" s="38"/>
      <c r="AI14" s="38"/>
      <c r="AJ14" s="38"/>
      <c r="AK14" s="38"/>
      <c r="AL14" s="37"/>
      <c r="AM14" s="37"/>
      <c r="AN14" s="38"/>
      <c r="AO14" s="38"/>
      <c r="AP14" s="38"/>
      <c r="AQ14" s="38"/>
      <c r="AR14" s="38"/>
      <c r="AS14" s="37"/>
      <c r="AT14" s="37"/>
      <c r="AU14" s="38"/>
      <c r="AV14" s="38"/>
      <c r="AW14" s="38"/>
      <c r="AX14" s="38"/>
      <c r="AY14" s="38"/>
      <c r="AZ14" s="37"/>
      <c r="BA14" s="37"/>
      <c r="BB14" s="38"/>
      <c r="BC14" s="38"/>
      <c r="BD14" s="38"/>
      <c r="BE14" s="38"/>
      <c r="BF14" s="38"/>
      <c r="BG14" s="37"/>
      <c r="BH14" s="37"/>
      <c r="BI14" s="38"/>
      <c r="BJ14" s="38"/>
      <c r="BK14" s="38"/>
      <c r="BL14" s="38"/>
      <c r="BM14" s="38"/>
      <c r="BN14" s="37"/>
      <c r="BO14" s="37"/>
      <c r="BP14" s="38"/>
      <c r="BQ14" s="38"/>
      <c r="BR14" s="38"/>
      <c r="BS14" s="38"/>
      <c r="BT14" s="38"/>
      <c r="BU14" s="37"/>
      <c r="BV14" s="37"/>
      <c r="BW14" s="38"/>
      <c r="BX14" s="38"/>
      <c r="BY14" s="38"/>
      <c r="BZ14" s="38"/>
      <c r="CA14" s="38"/>
      <c r="CB14" s="37"/>
      <c r="CC14" s="37"/>
      <c r="CD14" s="38"/>
      <c r="CE14" s="38"/>
      <c r="CF14" s="38"/>
      <c r="CG14" s="38"/>
      <c r="CH14" s="38"/>
      <c r="CI14" s="37"/>
      <c r="CJ14" s="37"/>
      <c r="CK14" s="38"/>
      <c r="CL14" s="38"/>
      <c r="CM14" s="38"/>
      <c r="CN14" s="38"/>
      <c r="CO14" s="38"/>
      <c r="CP14" s="37"/>
      <c r="CQ14" s="37"/>
      <c r="CR14" s="38"/>
      <c r="CS14" s="38"/>
      <c r="CT14" s="38"/>
      <c r="CU14" s="38"/>
      <c r="CV14" s="38"/>
      <c r="CW14" s="37"/>
      <c r="CX14" s="37"/>
      <c r="CY14" s="38"/>
      <c r="CZ14" s="38"/>
      <c r="DA14" s="38"/>
      <c r="DB14" s="38"/>
      <c r="DC14" s="38"/>
      <c r="DD14" s="37"/>
      <c r="DE14" s="37"/>
      <c r="DF14" s="38"/>
      <c r="DG14" s="38"/>
      <c r="DH14" s="38"/>
      <c r="DI14" s="38"/>
      <c r="DJ14" s="38"/>
      <c r="DK14" s="37"/>
      <c r="DL14" s="37"/>
      <c r="DM14" s="38"/>
      <c r="DN14" s="38"/>
      <c r="DO14" s="38"/>
      <c r="DP14" s="38"/>
      <c r="DQ14" s="38"/>
      <c r="DR14" s="37"/>
      <c r="DS14" s="37"/>
      <c r="DT14" s="38"/>
      <c r="DU14" s="38"/>
    </row>
    <row r="15" spans="1:125" x14ac:dyDescent="0.2">
      <c r="A15" s="65"/>
      <c r="C15" s="3" t="s">
        <v>51</v>
      </c>
      <c r="D15" s="37"/>
      <c r="E15" s="38"/>
      <c r="F15" s="38"/>
      <c r="G15" s="38"/>
      <c r="H15" s="38"/>
      <c r="I15" s="38"/>
      <c r="J15" s="37"/>
      <c r="K15" s="37"/>
      <c r="L15" s="38"/>
      <c r="M15" s="38"/>
      <c r="N15" s="38"/>
      <c r="O15" s="38"/>
      <c r="P15" s="38"/>
      <c r="Q15" s="37"/>
      <c r="R15" s="37"/>
      <c r="S15" s="38"/>
      <c r="T15" s="38"/>
      <c r="U15" s="38"/>
      <c r="V15" s="38"/>
      <c r="W15" s="38"/>
      <c r="X15" s="37"/>
      <c r="Y15" s="37"/>
      <c r="Z15" s="38"/>
      <c r="AA15" s="38"/>
      <c r="AB15" s="38"/>
      <c r="AC15" s="38"/>
      <c r="AD15" s="38"/>
      <c r="AE15" s="37"/>
      <c r="AF15" s="37"/>
      <c r="AG15" s="38"/>
      <c r="AH15" s="38"/>
      <c r="AI15" s="38"/>
      <c r="AJ15" s="38"/>
      <c r="AK15" s="38"/>
      <c r="AL15" s="37"/>
      <c r="AM15" s="37"/>
      <c r="AN15" s="38"/>
      <c r="AO15" s="38"/>
      <c r="AP15" s="38"/>
      <c r="AQ15" s="38"/>
      <c r="AR15" s="38"/>
      <c r="AS15" s="37"/>
      <c r="AT15" s="37"/>
      <c r="AU15" s="38"/>
      <c r="AV15" s="38"/>
      <c r="AW15" s="38"/>
      <c r="AX15" s="38"/>
      <c r="AY15" s="38"/>
      <c r="AZ15" s="37"/>
      <c r="BA15" s="37"/>
      <c r="BB15" s="38"/>
      <c r="BC15" s="38"/>
      <c r="BD15" s="38"/>
      <c r="BE15" s="38"/>
      <c r="BF15" s="38"/>
      <c r="BG15" s="37"/>
      <c r="BH15" s="37"/>
      <c r="BI15" s="38"/>
      <c r="BJ15" s="38"/>
      <c r="BK15" s="38"/>
      <c r="BL15" s="38"/>
      <c r="BM15" s="38"/>
      <c r="BN15" s="37"/>
      <c r="BO15" s="37"/>
      <c r="BP15" s="38"/>
      <c r="BQ15" s="38"/>
      <c r="BR15" s="38"/>
      <c r="BS15" s="38"/>
      <c r="BT15" s="38"/>
      <c r="BU15" s="37"/>
      <c r="BV15" s="37"/>
      <c r="BW15" s="38"/>
      <c r="BX15" s="38"/>
      <c r="BY15" s="38"/>
      <c r="BZ15" s="38"/>
      <c r="CA15" s="38"/>
      <c r="CB15" s="37"/>
      <c r="CC15" s="37"/>
      <c r="CD15" s="38"/>
      <c r="CE15" s="38"/>
      <c r="CF15" s="38"/>
      <c r="CG15" s="38"/>
      <c r="CH15" s="38"/>
      <c r="CI15" s="37"/>
      <c r="CJ15" s="37"/>
      <c r="CK15" s="38"/>
      <c r="CL15" s="38"/>
      <c r="CM15" s="38"/>
      <c r="CN15" s="38"/>
      <c r="CO15" s="38"/>
      <c r="CP15" s="37"/>
      <c r="CQ15" s="37"/>
      <c r="CR15" s="38"/>
      <c r="CS15" s="38"/>
      <c r="CT15" s="38"/>
      <c r="CU15" s="38"/>
      <c r="CV15" s="38"/>
      <c r="CW15" s="37"/>
      <c r="CX15" s="37"/>
      <c r="CY15" s="38"/>
      <c r="CZ15" s="38"/>
      <c r="DA15" s="38"/>
      <c r="DB15" s="38"/>
      <c r="DC15" s="38"/>
      <c r="DD15" s="37"/>
      <c r="DE15" s="37"/>
      <c r="DF15" s="38"/>
      <c r="DG15" s="38"/>
      <c r="DH15" s="38"/>
      <c r="DI15" s="38"/>
      <c r="DJ15" s="38"/>
      <c r="DK15" s="37"/>
      <c r="DL15" s="37"/>
      <c r="DM15" s="38"/>
      <c r="DN15" s="38"/>
      <c r="DO15" s="38"/>
      <c r="DP15" s="38"/>
      <c r="DQ15" s="38"/>
      <c r="DR15" s="37"/>
      <c r="DS15" s="37"/>
      <c r="DT15" s="38"/>
      <c r="DU15" s="38"/>
    </row>
    <row r="16" spans="1:125" x14ac:dyDescent="0.2">
      <c r="A16" s="65" t="s">
        <v>100</v>
      </c>
      <c r="C16" s="3" t="s">
        <v>52</v>
      </c>
      <c r="D16" s="37"/>
      <c r="E16" s="38"/>
      <c r="F16" s="38"/>
      <c r="G16" s="38"/>
      <c r="H16" s="38"/>
      <c r="I16" s="38"/>
      <c r="J16" s="37"/>
      <c r="K16" s="37"/>
      <c r="L16" s="38"/>
      <c r="M16" s="38"/>
      <c r="N16" s="38"/>
      <c r="O16" s="38"/>
      <c r="P16" s="38"/>
      <c r="Q16" s="37"/>
      <c r="R16" s="37"/>
      <c r="S16" s="38"/>
      <c r="T16" s="38"/>
      <c r="U16" s="38"/>
      <c r="V16" s="38"/>
      <c r="W16" s="38"/>
      <c r="X16" s="37"/>
      <c r="Y16" s="37"/>
      <c r="Z16" s="38"/>
      <c r="AA16" s="38"/>
      <c r="AB16" s="38"/>
      <c r="AC16" s="38"/>
      <c r="AD16" s="38"/>
      <c r="AE16" s="37"/>
      <c r="AF16" s="37"/>
      <c r="AG16" s="38"/>
      <c r="AH16" s="38"/>
      <c r="AI16" s="38"/>
      <c r="AJ16" s="38"/>
      <c r="AK16" s="38"/>
      <c r="AL16" s="37"/>
      <c r="AM16" s="37"/>
      <c r="AN16" s="38"/>
      <c r="AO16" s="38"/>
      <c r="AP16" s="38"/>
      <c r="AQ16" s="38"/>
      <c r="AR16" s="38"/>
      <c r="AS16" s="37"/>
      <c r="AT16" s="37"/>
      <c r="AU16" s="38"/>
      <c r="AV16" s="38"/>
      <c r="AW16" s="38"/>
      <c r="AX16" s="38"/>
      <c r="AY16" s="38"/>
      <c r="AZ16" s="37"/>
      <c r="BA16" s="37"/>
      <c r="BB16" s="38"/>
      <c r="BC16" s="38"/>
      <c r="BD16" s="38"/>
      <c r="BE16" s="38"/>
      <c r="BF16" s="38"/>
      <c r="BG16" s="37"/>
      <c r="BH16" s="37"/>
      <c r="BI16" s="38"/>
      <c r="BJ16" s="38"/>
      <c r="BK16" s="38"/>
      <c r="BL16" s="38"/>
      <c r="BM16" s="38"/>
      <c r="BN16" s="37"/>
      <c r="BO16" s="37"/>
      <c r="BP16" s="38"/>
      <c r="BQ16" s="38"/>
      <c r="BR16" s="38"/>
      <c r="BS16" s="38"/>
      <c r="BT16" s="38"/>
      <c r="BU16" s="37"/>
      <c r="BV16" s="37"/>
      <c r="BW16" s="38"/>
      <c r="BX16" s="38"/>
      <c r="BY16" s="38"/>
      <c r="BZ16" s="38"/>
      <c r="CA16" s="38"/>
      <c r="CB16" s="37"/>
      <c r="CC16" s="37"/>
      <c r="CD16" s="38"/>
      <c r="CE16" s="38"/>
      <c r="CF16" s="38"/>
      <c r="CG16" s="38"/>
      <c r="CH16" s="38"/>
      <c r="CI16" s="37"/>
      <c r="CJ16" s="37"/>
      <c r="CK16" s="38"/>
      <c r="CL16" s="38"/>
      <c r="CM16" s="38"/>
      <c r="CN16" s="38"/>
      <c r="CO16" s="38"/>
      <c r="CP16" s="37"/>
      <c r="CQ16" s="37"/>
      <c r="CR16" s="38"/>
      <c r="CS16" s="38"/>
      <c r="CT16" s="38"/>
      <c r="CU16" s="38"/>
      <c r="CV16" s="38"/>
      <c r="CW16" s="37"/>
      <c r="CX16" s="37"/>
      <c r="CY16" s="38"/>
      <c r="CZ16" s="38"/>
      <c r="DA16" s="38"/>
      <c r="DB16" s="38"/>
      <c r="DC16" s="38"/>
      <c r="DD16" s="37"/>
      <c r="DE16" s="37"/>
      <c r="DF16" s="38"/>
      <c r="DG16" s="38"/>
      <c r="DH16" s="38"/>
      <c r="DI16" s="38"/>
      <c r="DJ16" s="38"/>
      <c r="DK16" s="37"/>
      <c r="DL16" s="37"/>
      <c r="DM16" s="38"/>
      <c r="DN16" s="38"/>
      <c r="DO16" s="38"/>
      <c r="DP16" s="38"/>
      <c r="DQ16" s="38"/>
      <c r="DR16" s="37"/>
      <c r="DS16" s="37"/>
      <c r="DT16" s="38"/>
      <c r="DU16" s="38"/>
    </row>
    <row r="17" spans="1:125" x14ac:dyDescent="0.2">
      <c r="A17" s="65"/>
      <c r="C17" s="51" t="s">
        <v>75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</row>
    <row r="18" spans="1:125" s="2" customFormat="1" x14ac:dyDescent="0.2">
      <c r="A18" s="61"/>
      <c r="C18" s="3" t="s">
        <v>53</v>
      </c>
      <c r="D18" s="37"/>
      <c r="E18" s="40"/>
      <c r="F18" s="40"/>
      <c r="G18" s="40"/>
      <c r="H18" s="62">
        <v>5000</v>
      </c>
      <c r="I18" s="40"/>
      <c r="J18" s="37"/>
      <c r="K18" s="37"/>
      <c r="L18" s="40"/>
      <c r="M18" s="40"/>
      <c r="N18" s="40"/>
      <c r="O18" s="62">
        <f>+H18</f>
        <v>5000</v>
      </c>
      <c r="P18" s="40"/>
      <c r="Q18" s="37"/>
      <c r="R18" s="37"/>
      <c r="S18" s="40"/>
      <c r="T18" s="40"/>
      <c r="U18" s="40"/>
      <c r="V18" s="62">
        <f>O18</f>
        <v>5000</v>
      </c>
      <c r="W18" s="40"/>
      <c r="X18" s="37"/>
      <c r="Y18" s="37"/>
      <c r="Z18" s="40"/>
      <c r="AA18" s="40"/>
      <c r="AB18" s="40"/>
      <c r="AC18" s="71">
        <f>V18</f>
        <v>5000</v>
      </c>
      <c r="AD18" s="40"/>
      <c r="AE18" s="37"/>
      <c r="AF18" s="37"/>
      <c r="AG18" s="40"/>
      <c r="AH18" s="40"/>
      <c r="AI18" s="40"/>
      <c r="AJ18" s="71">
        <f>AC18</f>
        <v>5000</v>
      </c>
      <c r="AK18" s="38"/>
      <c r="AL18" s="37"/>
      <c r="AM18" s="37"/>
      <c r="AN18" s="40"/>
      <c r="AO18" s="40"/>
      <c r="AP18" s="40"/>
      <c r="AQ18" s="64">
        <v>2500</v>
      </c>
      <c r="AR18" s="38"/>
      <c r="AS18" s="37"/>
      <c r="AT18" s="37"/>
      <c r="AU18" s="38"/>
      <c r="AV18" s="38"/>
      <c r="AW18" s="38"/>
      <c r="AX18" s="64">
        <v>2500</v>
      </c>
      <c r="AY18" s="38"/>
      <c r="AZ18" s="37"/>
      <c r="BA18" s="37"/>
      <c r="BB18" s="38"/>
      <c r="BC18" s="38"/>
      <c r="BD18" s="38"/>
      <c r="BE18" s="64">
        <v>1000</v>
      </c>
      <c r="BF18" s="38"/>
      <c r="BG18" s="37"/>
      <c r="BH18" s="37"/>
      <c r="BI18" s="40"/>
      <c r="BJ18" s="40"/>
      <c r="BK18" s="40"/>
      <c r="BL18" s="81">
        <f>BE18</f>
        <v>1000</v>
      </c>
      <c r="BM18" s="40"/>
      <c r="BN18" s="37"/>
      <c r="BO18" s="37"/>
      <c r="BP18" s="40"/>
      <c r="BQ18" s="40"/>
      <c r="BR18" s="40"/>
      <c r="BS18" s="81">
        <f>BL18</f>
        <v>1000</v>
      </c>
      <c r="BT18" s="40"/>
      <c r="BU18" s="37"/>
      <c r="BV18" s="37"/>
      <c r="BW18" s="40"/>
      <c r="BX18" s="40"/>
      <c r="BY18" s="40"/>
      <c r="BZ18" s="81">
        <f>BS18</f>
        <v>1000</v>
      </c>
      <c r="CA18" s="40"/>
      <c r="CB18" s="37"/>
      <c r="CC18" s="37"/>
      <c r="CD18" s="40"/>
      <c r="CE18" s="40"/>
      <c r="CF18" s="40"/>
      <c r="CG18" s="81">
        <f>BZ18</f>
        <v>1000</v>
      </c>
      <c r="CH18" s="40"/>
      <c r="CI18" s="37"/>
      <c r="CJ18" s="37"/>
      <c r="CK18" s="40"/>
      <c r="CL18" s="40"/>
      <c r="CM18" s="40"/>
      <c r="CN18" s="81">
        <f>CG18</f>
        <v>1000</v>
      </c>
      <c r="CO18" s="40"/>
      <c r="CP18" s="37"/>
      <c r="CQ18" s="37"/>
      <c r="CR18" s="40"/>
      <c r="CS18" s="40"/>
      <c r="CT18" s="40"/>
      <c r="CU18" s="81">
        <v>1500</v>
      </c>
      <c r="CV18" s="40"/>
      <c r="CW18" s="37"/>
      <c r="CX18" s="37"/>
      <c r="CY18" s="40"/>
      <c r="CZ18" s="40"/>
      <c r="DA18" s="40"/>
      <c r="DB18" s="81">
        <f>CU18</f>
        <v>1500</v>
      </c>
      <c r="DC18" s="40"/>
      <c r="DD18" s="37"/>
      <c r="DE18" s="37"/>
      <c r="DF18" s="40"/>
      <c r="DG18" s="40"/>
      <c r="DH18" s="40"/>
      <c r="DI18" s="81">
        <f>DB18</f>
        <v>1500</v>
      </c>
      <c r="DJ18" s="40"/>
      <c r="DK18" s="37"/>
      <c r="DL18" s="37"/>
      <c r="DM18" s="40"/>
      <c r="DN18" s="40"/>
      <c r="DO18" s="40"/>
      <c r="DP18" s="81">
        <f>DI18</f>
        <v>1500</v>
      </c>
      <c r="DQ18" s="40"/>
      <c r="DR18" s="37"/>
      <c r="DS18" s="37"/>
      <c r="DT18" s="40"/>
      <c r="DU18" s="40"/>
    </row>
    <row r="19" spans="1:125" x14ac:dyDescent="0.2">
      <c r="A19" s="55" t="s">
        <v>1</v>
      </c>
      <c r="C19" s="3" t="s">
        <v>54</v>
      </c>
      <c r="D19" s="37"/>
      <c r="E19" s="38"/>
      <c r="F19" s="38"/>
      <c r="G19" s="38"/>
      <c r="H19" s="38"/>
      <c r="I19" s="38"/>
      <c r="J19" s="37"/>
      <c r="K19" s="37"/>
      <c r="L19" s="38"/>
      <c r="M19" s="38"/>
      <c r="N19" s="38"/>
      <c r="O19" s="38"/>
      <c r="P19" s="38"/>
      <c r="Q19" s="37"/>
      <c r="R19" s="37"/>
      <c r="S19" s="38"/>
      <c r="T19" s="38"/>
      <c r="U19" s="38"/>
      <c r="V19" s="38"/>
      <c r="W19" s="38"/>
      <c r="X19" s="37"/>
      <c r="Y19" s="37"/>
      <c r="Z19" s="38"/>
      <c r="AA19" s="38"/>
      <c r="AB19" s="38"/>
      <c r="AC19" s="38"/>
      <c r="AD19" s="38"/>
      <c r="AE19" s="37"/>
      <c r="AF19" s="37"/>
      <c r="AG19" s="38"/>
      <c r="AH19" s="38"/>
      <c r="AI19" s="38"/>
      <c r="AJ19" s="38"/>
      <c r="AK19" s="38"/>
      <c r="AL19" s="37"/>
      <c r="AM19" s="37"/>
      <c r="AN19" s="38"/>
      <c r="AO19" s="38"/>
      <c r="AP19" s="38"/>
      <c r="AQ19" s="38"/>
      <c r="AR19" s="38"/>
      <c r="AS19" s="37"/>
      <c r="AT19" s="37"/>
      <c r="AU19" s="38"/>
      <c r="AV19" s="38"/>
      <c r="AW19" s="38"/>
      <c r="AX19" s="38"/>
      <c r="AY19" s="38"/>
      <c r="AZ19" s="37"/>
      <c r="BA19" s="37"/>
      <c r="BB19" s="38"/>
      <c r="BC19" s="38"/>
      <c r="BD19" s="38"/>
      <c r="BE19" s="38"/>
      <c r="BF19" s="38"/>
      <c r="BG19" s="37"/>
      <c r="BH19" s="37"/>
      <c r="BI19" s="38"/>
      <c r="BJ19" s="38"/>
      <c r="BK19" s="38"/>
      <c r="BL19" s="82"/>
      <c r="BM19" s="38"/>
      <c r="BN19" s="37"/>
      <c r="BO19" s="37"/>
      <c r="BP19" s="38"/>
      <c r="BQ19" s="38"/>
      <c r="BR19" s="38"/>
      <c r="BS19" s="82"/>
      <c r="BT19" s="38"/>
      <c r="BU19" s="37"/>
      <c r="BV19" s="37"/>
      <c r="BW19" s="38"/>
      <c r="BX19" s="38"/>
      <c r="BY19" s="38"/>
      <c r="BZ19" s="82"/>
      <c r="CA19" s="38"/>
      <c r="CB19" s="37"/>
      <c r="CC19" s="37"/>
      <c r="CD19" s="38"/>
      <c r="CE19" s="38"/>
      <c r="CF19" s="38"/>
      <c r="CG19" s="82"/>
      <c r="CH19" s="38"/>
      <c r="CI19" s="37"/>
      <c r="CJ19" s="37"/>
      <c r="CK19" s="38"/>
      <c r="CL19" s="38"/>
      <c r="CM19" s="38"/>
      <c r="CN19" s="82"/>
      <c r="CO19" s="38"/>
      <c r="CP19" s="37"/>
      <c r="CQ19" s="37"/>
      <c r="CR19" s="38"/>
      <c r="CS19" s="38"/>
      <c r="CT19" s="38"/>
      <c r="CU19" s="82"/>
      <c r="CV19" s="38"/>
      <c r="CW19" s="37"/>
      <c r="CX19" s="37"/>
      <c r="CY19" s="38"/>
      <c r="CZ19" s="38"/>
      <c r="DA19" s="38"/>
      <c r="DB19" s="82"/>
      <c r="DC19" s="38"/>
      <c r="DD19" s="37"/>
      <c r="DE19" s="37"/>
      <c r="DF19" s="38"/>
      <c r="DG19" s="38"/>
      <c r="DH19" s="38"/>
      <c r="DI19" s="82"/>
      <c r="DJ19" s="38"/>
      <c r="DK19" s="37"/>
      <c r="DL19" s="37"/>
      <c r="DM19" s="38"/>
      <c r="DN19" s="38"/>
      <c r="DO19" s="38"/>
      <c r="DP19" s="82"/>
      <c r="DQ19" s="38"/>
      <c r="DR19" s="37"/>
      <c r="DS19" s="37"/>
      <c r="DT19" s="38"/>
      <c r="DU19" s="38"/>
    </row>
    <row r="20" spans="1:125" ht="12" customHeight="1" x14ac:dyDescent="0.2">
      <c r="A20" s="57"/>
      <c r="C20" s="3" t="s">
        <v>55</v>
      </c>
      <c r="D20" s="37"/>
      <c r="E20" s="38"/>
      <c r="F20" s="38"/>
      <c r="G20" s="38"/>
      <c r="H20" s="38"/>
      <c r="I20" s="38"/>
      <c r="J20" s="37"/>
      <c r="K20" s="37"/>
      <c r="L20" s="38"/>
      <c r="M20" s="38"/>
      <c r="N20" s="38"/>
      <c r="O20" s="38"/>
      <c r="P20" s="38"/>
      <c r="Q20" s="37"/>
      <c r="R20" s="37"/>
      <c r="S20" s="38"/>
      <c r="T20" s="38"/>
      <c r="U20" s="38"/>
      <c r="V20" s="38"/>
      <c r="W20" s="38"/>
      <c r="X20" s="37"/>
      <c r="Y20" s="37"/>
      <c r="Z20" s="38"/>
      <c r="AA20" s="38"/>
      <c r="AB20" s="38"/>
      <c r="AC20" s="38"/>
      <c r="AD20" s="38"/>
      <c r="AE20" s="37"/>
      <c r="AF20" s="37"/>
      <c r="AG20" s="38"/>
      <c r="AH20" s="38"/>
      <c r="AI20" s="38"/>
      <c r="AJ20" s="38"/>
      <c r="AK20" s="38"/>
      <c r="AL20" s="37"/>
      <c r="AM20" s="37"/>
      <c r="AN20" s="38"/>
      <c r="AO20" s="38"/>
      <c r="AP20" s="38"/>
      <c r="AQ20" s="38"/>
      <c r="AR20" s="38"/>
      <c r="AS20" s="37"/>
      <c r="AT20" s="37"/>
      <c r="AU20" s="38"/>
      <c r="AV20" s="38"/>
      <c r="AW20" s="38"/>
      <c r="AX20" s="38"/>
      <c r="AY20" s="38"/>
      <c r="AZ20" s="37"/>
      <c r="BA20" s="37"/>
      <c r="BB20" s="38"/>
      <c r="BC20" s="38"/>
      <c r="BD20" s="38"/>
      <c r="BE20" s="38"/>
      <c r="BF20" s="38"/>
      <c r="BG20" s="37"/>
      <c r="BH20" s="37"/>
      <c r="BI20" s="38"/>
      <c r="BJ20" s="38"/>
      <c r="BK20" s="38"/>
      <c r="BL20" s="82"/>
      <c r="BM20" s="38"/>
      <c r="BN20" s="37"/>
      <c r="BO20" s="37"/>
      <c r="BP20" s="38"/>
      <c r="BQ20" s="38"/>
      <c r="BR20" s="38"/>
      <c r="BS20" s="82"/>
      <c r="BT20" s="38"/>
      <c r="BU20" s="37"/>
      <c r="BV20" s="37"/>
      <c r="BW20" s="38"/>
      <c r="BX20" s="38"/>
      <c r="BY20" s="38"/>
      <c r="BZ20" s="82"/>
      <c r="CA20" s="38"/>
      <c r="CB20" s="37"/>
      <c r="CC20" s="37"/>
      <c r="CD20" s="38"/>
      <c r="CE20" s="38"/>
      <c r="CF20" s="38"/>
      <c r="CG20" s="82"/>
      <c r="CH20" s="38"/>
      <c r="CI20" s="37"/>
      <c r="CJ20" s="37"/>
      <c r="CK20" s="38"/>
      <c r="CL20" s="38"/>
      <c r="CM20" s="38"/>
      <c r="CN20" s="82"/>
      <c r="CO20" s="38"/>
      <c r="CP20" s="37"/>
      <c r="CQ20" s="37"/>
      <c r="CR20" s="38"/>
      <c r="CS20" s="38"/>
      <c r="CT20" s="38"/>
      <c r="CU20" s="82"/>
      <c r="CV20" s="38"/>
      <c r="CW20" s="37"/>
      <c r="CX20" s="37"/>
      <c r="CY20" s="38"/>
      <c r="CZ20" s="38"/>
      <c r="DA20" s="38"/>
      <c r="DB20" s="82"/>
      <c r="DC20" s="38"/>
      <c r="DD20" s="37"/>
      <c r="DE20" s="37"/>
      <c r="DF20" s="38"/>
      <c r="DG20" s="38"/>
      <c r="DH20" s="38"/>
      <c r="DI20" s="82"/>
      <c r="DJ20" s="38"/>
      <c r="DK20" s="37"/>
      <c r="DL20" s="37"/>
      <c r="DM20" s="38"/>
      <c r="DN20" s="38"/>
      <c r="DO20" s="38"/>
      <c r="DP20" s="82"/>
      <c r="DQ20" s="38"/>
      <c r="DR20" s="37"/>
      <c r="DS20" s="37"/>
      <c r="DT20" s="38"/>
      <c r="DU20" s="38"/>
    </row>
    <row r="21" spans="1:125" x14ac:dyDescent="0.2">
      <c r="A21" s="57"/>
      <c r="C21" s="3" t="s">
        <v>56</v>
      </c>
      <c r="D21" s="37"/>
      <c r="E21" s="40"/>
      <c r="F21" s="40"/>
      <c r="G21" s="40"/>
      <c r="H21" s="62">
        <v>4000</v>
      </c>
      <c r="I21" s="38"/>
      <c r="J21" s="37"/>
      <c r="K21" s="37"/>
      <c r="L21" s="40"/>
      <c r="M21" s="40"/>
      <c r="N21" s="40"/>
      <c r="O21" s="62">
        <f>H21</f>
        <v>4000</v>
      </c>
      <c r="P21" s="38"/>
      <c r="Q21" s="37"/>
      <c r="R21" s="37"/>
      <c r="S21" s="40"/>
      <c r="T21" s="40"/>
      <c r="U21" s="40"/>
      <c r="V21" s="62">
        <f>O21</f>
        <v>4000</v>
      </c>
      <c r="W21" s="38"/>
      <c r="X21" s="37"/>
      <c r="Y21" s="37"/>
      <c r="Z21" s="40"/>
      <c r="AA21" s="40"/>
      <c r="AB21" s="40"/>
      <c r="AC21" s="71">
        <f>V21</f>
        <v>4000</v>
      </c>
      <c r="AD21" s="38"/>
      <c r="AE21" s="37"/>
      <c r="AF21" s="37"/>
      <c r="AG21" s="40"/>
      <c r="AH21" s="40"/>
      <c r="AI21" s="40"/>
      <c r="AJ21" s="71">
        <f>AC21</f>
        <v>4000</v>
      </c>
      <c r="AK21" s="38"/>
      <c r="AL21" s="37"/>
      <c r="AM21" s="37"/>
      <c r="AN21" s="40"/>
      <c r="AO21" s="40"/>
      <c r="AP21" s="40"/>
      <c r="AQ21" s="64">
        <f>AJ21</f>
        <v>4000</v>
      </c>
      <c r="AR21" s="38"/>
      <c r="AS21" s="37"/>
      <c r="AT21" s="37"/>
      <c r="AU21" s="38"/>
      <c r="AV21" s="38"/>
      <c r="AW21" s="38"/>
      <c r="AX21" s="64">
        <f>AQ21</f>
        <v>4000</v>
      </c>
      <c r="AY21" s="38"/>
      <c r="AZ21" s="37"/>
      <c r="BA21" s="37"/>
      <c r="BB21" s="38"/>
      <c r="BC21" s="38"/>
      <c r="BD21" s="38"/>
      <c r="BE21" s="64">
        <v>2000</v>
      </c>
      <c r="BF21" s="38"/>
      <c r="BG21" s="37"/>
      <c r="BH21" s="37"/>
      <c r="BI21" s="40"/>
      <c r="BJ21" s="40"/>
      <c r="BK21" s="40"/>
      <c r="BL21" s="81">
        <f>BE21</f>
        <v>2000</v>
      </c>
      <c r="BM21" s="40"/>
      <c r="BN21" s="37"/>
      <c r="BO21" s="37"/>
      <c r="BP21" s="40"/>
      <c r="BQ21" s="40"/>
      <c r="BR21" s="40"/>
      <c r="BS21" s="81">
        <f>BL21</f>
        <v>2000</v>
      </c>
      <c r="BT21" s="40"/>
      <c r="BU21" s="37"/>
      <c r="BV21" s="37"/>
      <c r="BW21" s="40"/>
      <c r="BX21" s="40"/>
      <c r="BY21" s="40"/>
      <c r="BZ21" s="81">
        <f>BS21</f>
        <v>2000</v>
      </c>
      <c r="CA21" s="40"/>
      <c r="CB21" s="37"/>
      <c r="CC21" s="37"/>
      <c r="CD21" s="40"/>
      <c r="CE21" s="40"/>
      <c r="CF21" s="40"/>
      <c r="CG21" s="81">
        <f>BZ21</f>
        <v>2000</v>
      </c>
      <c r="CH21" s="40"/>
      <c r="CI21" s="37"/>
      <c r="CJ21" s="37"/>
      <c r="CK21" s="40"/>
      <c r="CL21" s="40"/>
      <c r="CM21" s="40"/>
      <c r="CN21" s="81">
        <f>CG21</f>
        <v>2000</v>
      </c>
      <c r="CO21" s="40"/>
      <c r="CP21" s="37"/>
      <c r="CQ21" s="37"/>
      <c r="CR21" s="40"/>
      <c r="CS21" s="40"/>
      <c r="CT21" s="40"/>
      <c r="CU21" s="81">
        <v>3000</v>
      </c>
      <c r="CV21" s="40"/>
      <c r="CW21" s="37"/>
      <c r="CX21" s="37"/>
      <c r="CY21" s="40"/>
      <c r="CZ21" s="40"/>
      <c r="DA21" s="40"/>
      <c r="DB21" s="81">
        <f>CU21</f>
        <v>3000</v>
      </c>
      <c r="DC21" s="40"/>
      <c r="DD21" s="37"/>
      <c r="DE21" s="37"/>
      <c r="DF21" s="40"/>
      <c r="DG21" s="40"/>
      <c r="DH21" s="40"/>
      <c r="DI21" s="81">
        <f>DB21</f>
        <v>3000</v>
      </c>
      <c r="DJ21" s="40"/>
      <c r="DK21" s="37"/>
      <c r="DL21" s="37"/>
      <c r="DM21" s="40"/>
      <c r="DN21" s="40"/>
      <c r="DO21" s="40"/>
      <c r="DP21" s="81">
        <f>DI21</f>
        <v>3000</v>
      </c>
      <c r="DQ21" s="40"/>
      <c r="DR21" s="37"/>
      <c r="DS21" s="37"/>
      <c r="DT21" s="40"/>
      <c r="DU21" s="40"/>
    </row>
    <row r="22" spans="1:125" s="2" customFormat="1" x14ac:dyDescent="0.2">
      <c r="A22" s="74" t="s">
        <v>106</v>
      </c>
      <c r="C22" s="3" t="s">
        <v>57</v>
      </c>
      <c r="D22" s="37"/>
      <c r="E22" s="40"/>
      <c r="F22" s="40"/>
      <c r="G22" s="40"/>
      <c r="H22" s="40"/>
      <c r="I22" s="40"/>
      <c r="J22" s="37"/>
      <c r="K22" s="37"/>
      <c r="L22" s="40"/>
      <c r="M22" s="40"/>
      <c r="N22" s="40"/>
      <c r="O22" s="40"/>
      <c r="P22" s="40"/>
      <c r="Q22" s="37"/>
      <c r="R22" s="37"/>
      <c r="S22" s="40"/>
      <c r="T22" s="40"/>
      <c r="U22" s="40"/>
      <c r="V22" s="40"/>
      <c r="W22" s="40"/>
      <c r="X22" s="37"/>
      <c r="Y22" s="37"/>
      <c r="Z22" s="40"/>
      <c r="AA22" s="40"/>
      <c r="AB22" s="40"/>
      <c r="AC22" s="40"/>
      <c r="AD22" s="40"/>
      <c r="AE22" s="37"/>
      <c r="AF22" s="37"/>
      <c r="AG22" s="40"/>
      <c r="AH22" s="40"/>
      <c r="AI22" s="40"/>
      <c r="AJ22" s="38"/>
      <c r="AK22" s="38"/>
      <c r="AL22" s="37"/>
      <c r="AM22" s="37"/>
      <c r="AN22" s="40"/>
      <c r="AO22" s="40"/>
      <c r="AP22" s="40"/>
      <c r="AQ22" s="38"/>
      <c r="AR22" s="38"/>
      <c r="AS22" s="37"/>
      <c r="AT22" s="37"/>
      <c r="AU22" s="40"/>
      <c r="AV22" s="40"/>
      <c r="AW22" s="40"/>
      <c r="AX22" s="38"/>
      <c r="AY22" s="38"/>
      <c r="AZ22" s="37"/>
      <c r="BA22" s="37"/>
      <c r="BB22" s="38"/>
      <c r="BC22" s="38"/>
      <c r="BD22" s="38"/>
      <c r="BE22" s="82"/>
      <c r="BF22" s="38"/>
      <c r="BG22" s="37"/>
      <c r="BH22" s="37"/>
      <c r="BI22" s="40"/>
      <c r="BJ22" s="40"/>
      <c r="BK22" s="40"/>
      <c r="BL22" s="40"/>
      <c r="BM22" s="40"/>
      <c r="BN22" s="37"/>
      <c r="BO22" s="37"/>
      <c r="BP22" s="40"/>
      <c r="BQ22" s="40"/>
      <c r="BR22" s="40"/>
      <c r="BS22" s="40"/>
      <c r="BT22" s="40"/>
      <c r="BU22" s="37"/>
      <c r="BV22" s="37"/>
      <c r="BW22" s="40"/>
      <c r="BX22" s="40"/>
      <c r="BY22" s="40"/>
      <c r="BZ22" s="40"/>
      <c r="CA22" s="40"/>
      <c r="CB22" s="37"/>
      <c r="CC22" s="37"/>
      <c r="CD22" s="40"/>
      <c r="CE22" s="40"/>
      <c r="CF22" s="40"/>
      <c r="CG22" s="40"/>
      <c r="CH22" s="40"/>
      <c r="CI22" s="37"/>
      <c r="CJ22" s="37"/>
      <c r="CK22" s="40"/>
      <c r="CL22" s="40"/>
      <c r="CM22" s="40"/>
      <c r="CN22" s="40"/>
      <c r="CO22" s="40"/>
      <c r="CP22" s="37"/>
      <c r="CQ22" s="37"/>
      <c r="CR22" s="40"/>
      <c r="CS22" s="40"/>
      <c r="CT22" s="40"/>
      <c r="CU22" s="40"/>
      <c r="CV22" s="40"/>
      <c r="CW22" s="37"/>
      <c r="CX22" s="37"/>
      <c r="CY22" s="40"/>
      <c r="CZ22" s="40"/>
      <c r="DA22" s="40"/>
      <c r="DB22" s="40"/>
      <c r="DC22" s="40"/>
      <c r="DD22" s="37"/>
      <c r="DE22" s="37"/>
      <c r="DF22" s="40"/>
      <c r="DG22" s="40"/>
      <c r="DH22" s="40"/>
      <c r="DI22" s="40"/>
      <c r="DJ22" s="40"/>
      <c r="DK22" s="37"/>
      <c r="DL22" s="37"/>
      <c r="DM22" s="40"/>
      <c r="DN22" s="40"/>
      <c r="DO22" s="40"/>
      <c r="DP22" s="40"/>
      <c r="DQ22" s="40"/>
      <c r="DR22" s="37"/>
      <c r="DS22" s="37"/>
      <c r="DT22" s="40"/>
      <c r="DU22" s="40"/>
    </row>
    <row r="23" spans="1:125" s="2" customFormat="1" x14ac:dyDescent="0.2">
      <c r="A23" s="57"/>
      <c r="C23" s="3" t="s">
        <v>58</v>
      </c>
      <c r="D23" s="37"/>
      <c r="E23" s="40"/>
      <c r="F23" s="40"/>
      <c r="G23" s="40"/>
      <c r="H23" s="39"/>
      <c r="I23" s="39"/>
      <c r="J23" s="37"/>
      <c r="K23" s="37"/>
      <c r="L23" s="40"/>
      <c r="M23" s="40"/>
      <c r="N23" s="40"/>
      <c r="O23" s="39"/>
      <c r="P23" s="39"/>
      <c r="Q23" s="37"/>
      <c r="R23" s="37"/>
      <c r="S23" s="40"/>
      <c r="T23" s="40"/>
      <c r="U23" s="40"/>
      <c r="V23" s="39"/>
      <c r="W23" s="39"/>
      <c r="X23" s="37"/>
      <c r="Y23" s="37"/>
      <c r="Z23" s="40"/>
      <c r="AA23" s="40"/>
      <c r="AB23" s="40"/>
      <c r="AC23" s="39"/>
      <c r="AD23" s="71">
        <v>3000</v>
      </c>
      <c r="AE23" s="37"/>
      <c r="AF23" s="37"/>
      <c r="AG23" s="40"/>
      <c r="AH23" s="40"/>
      <c r="AI23" s="40"/>
      <c r="AJ23" s="64"/>
      <c r="AK23" s="64"/>
      <c r="AL23" s="37"/>
      <c r="AM23" s="37"/>
      <c r="AN23" s="40"/>
      <c r="AO23" s="40"/>
      <c r="AP23" s="40"/>
      <c r="AQ23" s="64"/>
      <c r="AR23" s="64"/>
      <c r="AS23" s="37"/>
      <c r="AT23" s="37"/>
      <c r="AU23" s="40"/>
      <c r="AV23" s="40"/>
      <c r="AW23" s="40"/>
      <c r="AX23" s="64"/>
      <c r="AY23" s="64"/>
      <c r="AZ23" s="37"/>
      <c r="BA23" s="37"/>
      <c r="BB23" s="38"/>
      <c r="BC23" s="38"/>
      <c r="BD23" s="38"/>
      <c r="BE23" s="81"/>
      <c r="BF23" s="64"/>
      <c r="BG23" s="37"/>
      <c r="BH23" s="37"/>
      <c r="BI23" s="81">
        <f>AD23</f>
        <v>3000</v>
      </c>
      <c r="BJ23" s="39"/>
      <c r="BK23" s="39"/>
      <c r="BL23" s="39"/>
      <c r="BM23" s="39"/>
      <c r="BN23" s="37"/>
      <c r="BO23" s="37"/>
      <c r="BP23" s="39"/>
      <c r="BQ23" s="39"/>
      <c r="BR23" s="39"/>
      <c r="BS23" s="39"/>
      <c r="BT23" s="39"/>
      <c r="BU23" s="37"/>
      <c r="BV23" s="37"/>
      <c r="BW23" s="39"/>
      <c r="BX23" s="39"/>
      <c r="BY23" s="39"/>
      <c r="BZ23" s="39"/>
      <c r="CA23" s="39"/>
      <c r="CB23" s="37"/>
      <c r="CC23" s="37"/>
      <c r="CD23" s="39"/>
      <c r="CE23" s="39"/>
      <c r="CF23" s="39"/>
      <c r="CG23" s="39"/>
      <c r="CH23" s="39"/>
      <c r="CI23" s="37"/>
      <c r="CJ23" s="37"/>
      <c r="CK23" s="39"/>
      <c r="CL23" s="39"/>
      <c r="CM23" s="39"/>
      <c r="CN23" s="39"/>
      <c r="CO23" s="39"/>
      <c r="CP23" s="37"/>
      <c r="CQ23" s="37"/>
      <c r="CR23" s="39"/>
      <c r="CS23" s="39"/>
      <c r="CT23" s="39"/>
      <c r="CU23" s="39"/>
      <c r="CV23" s="39"/>
      <c r="CW23" s="37"/>
      <c r="CX23" s="37"/>
      <c r="CY23" s="39"/>
      <c r="CZ23" s="39"/>
      <c r="DA23" s="39"/>
      <c r="DB23" s="39"/>
      <c r="DC23" s="39"/>
      <c r="DD23" s="37"/>
      <c r="DE23" s="37"/>
      <c r="DF23" s="39"/>
      <c r="DG23" s="39"/>
      <c r="DH23" s="39"/>
      <c r="DI23" s="39"/>
      <c r="DJ23" s="39"/>
      <c r="DK23" s="37"/>
      <c r="DL23" s="37"/>
      <c r="DM23" s="39"/>
      <c r="DN23" s="39"/>
      <c r="DO23" s="39"/>
      <c r="DP23" s="39"/>
      <c r="DQ23" s="39"/>
      <c r="DR23" s="37"/>
      <c r="DS23" s="37"/>
      <c r="DT23" s="39"/>
      <c r="DU23" s="39"/>
    </row>
    <row r="24" spans="1:125" x14ac:dyDescent="0.2">
      <c r="A24" s="58"/>
      <c r="C24" s="3" t="s">
        <v>59</v>
      </c>
      <c r="D24" s="37"/>
      <c r="E24" s="38"/>
      <c r="F24" s="38"/>
      <c r="G24" s="38"/>
      <c r="H24" s="38"/>
      <c r="I24" s="38"/>
      <c r="J24" s="37"/>
      <c r="K24" s="37"/>
      <c r="L24" s="38"/>
      <c r="M24" s="38"/>
      <c r="N24" s="38"/>
      <c r="O24" s="38"/>
      <c r="P24" s="38"/>
      <c r="Q24" s="37"/>
      <c r="R24" s="37"/>
      <c r="S24" s="38"/>
      <c r="T24" s="38"/>
      <c r="U24" s="38"/>
      <c r="V24" s="38"/>
      <c r="W24" s="38"/>
      <c r="X24" s="37"/>
      <c r="Y24" s="37"/>
      <c r="Z24" s="38"/>
      <c r="AA24" s="38"/>
      <c r="AB24" s="38"/>
      <c r="AC24" s="38"/>
      <c r="AD24" s="38"/>
      <c r="AE24" s="37"/>
      <c r="AF24" s="37"/>
      <c r="AG24" s="38"/>
      <c r="AH24" s="38"/>
      <c r="AI24" s="38"/>
      <c r="AJ24" s="38"/>
      <c r="AK24" s="38"/>
      <c r="AL24" s="37"/>
      <c r="AM24" s="37"/>
      <c r="AN24" s="38"/>
      <c r="AO24" s="38"/>
      <c r="AP24" s="38"/>
      <c r="AQ24" s="38"/>
      <c r="AR24" s="38"/>
      <c r="AS24" s="37"/>
      <c r="AT24" s="37"/>
      <c r="AU24" s="38"/>
      <c r="AV24" s="38"/>
      <c r="AW24" s="38"/>
      <c r="AX24" s="38"/>
      <c r="AY24" s="38"/>
      <c r="AZ24" s="37"/>
      <c r="BA24" s="37"/>
      <c r="BB24" s="38"/>
      <c r="BC24" s="38"/>
      <c r="BD24" s="38"/>
      <c r="BE24" s="82"/>
      <c r="BF24" s="38"/>
      <c r="BG24" s="37"/>
      <c r="BH24" s="37"/>
      <c r="BI24" s="38"/>
      <c r="BJ24" s="38"/>
      <c r="BK24" s="38"/>
      <c r="BL24" s="38"/>
      <c r="BM24" s="38"/>
      <c r="BN24" s="37"/>
      <c r="BO24" s="37"/>
      <c r="BP24" s="38"/>
      <c r="BQ24" s="38"/>
      <c r="BR24" s="38"/>
      <c r="BS24" s="38"/>
      <c r="BT24" s="38"/>
      <c r="BU24" s="37"/>
      <c r="BV24" s="37"/>
      <c r="BW24" s="38"/>
      <c r="BX24" s="38"/>
      <c r="BY24" s="38"/>
      <c r="BZ24" s="38"/>
      <c r="CA24" s="38"/>
      <c r="CB24" s="37"/>
      <c r="CC24" s="37"/>
      <c r="CD24" s="38"/>
      <c r="CE24" s="38"/>
      <c r="CF24" s="38"/>
      <c r="CG24" s="38"/>
      <c r="CH24" s="38"/>
      <c r="CI24" s="37"/>
      <c r="CJ24" s="37"/>
      <c r="CK24" s="38"/>
      <c r="CL24" s="38"/>
      <c r="CM24" s="38"/>
      <c r="CN24" s="38"/>
      <c r="CO24" s="38"/>
      <c r="CP24" s="37"/>
      <c r="CQ24" s="37"/>
      <c r="CR24" s="38"/>
      <c r="CS24" s="38"/>
      <c r="CT24" s="38"/>
      <c r="CU24" s="38"/>
      <c r="CV24" s="38"/>
      <c r="CW24" s="37"/>
      <c r="CX24" s="37"/>
      <c r="CY24" s="38"/>
      <c r="CZ24" s="38"/>
      <c r="DA24" s="38"/>
      <c r="DB24" s="38"/>
      <c r="DC24" s="38"/>
      <c r="DD24" s="37"/>
      <c r="DE24" s="37"/>
      <c r="DF24" s="38"/>
      <c r="DG24" s="38"/>
      <c r="DH24" s="38"/>
      <c r="DI24" s="38"/>
      <c r="DJ24" s="38"/>
      <c r="DK24" s="37"/>
      <c r="DL24" s="37"/>
      <c r="DM24" s="38"/>
      <c r="DN24" s="38"/>
      <c r="DO24" s="38"/>
      <c r="DP24" s="38"/>
      <c r="DQ24" s="38"/>
      <c r="DR24" s="37"/>
      <c r="DS24" s="37"/>
      <c r="DT24" s="38"/>
      <c r="DU24" s="38"/>
    </row>
    <row r="25" spans="1:125" ht="15" x14ac:dyDescent="0.2">
      <c r="A25" s="59"/>
      <c r="C25" s="3" t="s">
        <v>60</v>
      </c>
      <c r="D25" s="37"/>
      <c r="E25" s="38"/>
      <c r="F25" s="38"/>
      <c r="G25" s="38"/>
      <c r="H25" s="38"/>
      <c r="I25" s="38"/>
      <c r="J25" s="37"/>
      <c r="K25" s="37"/>
      <c r="L25" s="38"/>
      <c r="M25" s="38"/>
      <c r="N25" s="38"/>
      <c r="O25" s="38"/>
      <c r="P25" s="38"/>
      <c r="Q25" s="37"/>
      <c r="R25" s="37"/>
      <c r="S25" s="38"/>
      <c r="T25" s="38"/>
      <c r="U25" s="38"/>
      <c r="V25" s="38"/>
      <c r="W25" s="38"/>
      <c r="X25" s="37"/>
      <c r="Y25" s="37"/>
      <c r="Z25" s="38"/>
      <c r="AA25" s="38"/>
      <c r="AB25" s="38"/>
      <c r="AC25" s="38"/>
      <c r="AD25" s="38"/>
      <c r="AE25" s="37"/>
      <c r="AF25" s="37"/>
      <c r="AG25" s="38"/>
      <c r="AH25" s="38"/>
      <c r="AI25" s="38"/>
      <c r="AJ25" s="38"/>
      <c r="AK25" s="38"/>
      <c r="AL25" s="37"/>
      <c r="AM25" s="37"/>
      <c r="AN25" s="38"/>
      <c r="AO25" s="38"/>
      <c r="AP25" s="38"/>
      <c r="AQ25" s="38"/>
      <c r="AR25" s="38"/>
      <c r="AS25" s="37"/>
      <c r="AT25" s="37"/>
      <c r="AU25" s="38"/>
      <c r="AV25" s="38"/>
      <c r="AW25" s="38"/>
      <c r="AX25" s="38"/>
      <c r="AY25" s="38"/>
      <c r="AZ25" s="37"/>
      <c r="BA25" s="37"/>
      <c r="BB25" s="38"/>
      <c r="BC25" s="38"/>
      <c r="BD25" s="38"/>
      <c r="BE25" s="82"/>
      <c r="BF25" s="38"/>
      <c r="BG25" s="37"/>
      <c r="BH25" s="37"/>
      <c r="BI25" s="38"/>
      <c r="BJ25" s="38"/>
      <c r="BK25" s="38"/>
      <c r="BL25" s="38"/>
      <c r="BM25" s="38"/>
      <c r="BN25" s="37"/>
      <c r="BO25" s="37"/>
      <c r="BP25" s="38"/>
      <c r="BQ25" s="38"/>
      <c r="BR25" s="38"/>
      <c r="BS25" s="38"/>
      <c r="BT25" s="38"/>
      <c r="BU25" s="37"/>
      <c r="BV25" s="37"/>
      <c r="BW25" s="38"/>
      <c r="BX25" s="38"/>
      <c r="BY25" s="38"/>
      <c r="BZ25" s="38"/>
      <c r="CA25" s="38"/>
      <c r="CB25" s="37"/>
      <c r="CC25" s="37"/>
      <c r="CD25" s="38"/>
      <c r="CE25" s="38"/>
      <c r="CF25" s="38"/>
      <c r="CG25" s="38"/>
      <c r="CH25" s="38"/>
      <c r="CI25" s="37"/>
      <c r="CJ25" s="37"/>
      <c r="CK25" s="38"/>
      <c r="CL25" s="38"/>
      <c r="CM25" s="38"/>
      <c r="CN25" s="38"/>
      <c r="CO25" s="38"/>
      <c r="CP25" s="37"/>
      <c r="CQ25" s="37"/>
      <c r="CR25" s="38"/>
      <c r="CS25" s="38"/>
      <c r="CT25" s="38"/>
      <c r="CU25" s="38"/>
      <c r="CV25" s="38"/>
      <c r="CW25" s="37"/>
      <c r="CX25" s="37"/>
      <c r="CY25" s="38"/>
      <c r="CZ25" s="38"/>
      <c r="DA25" s="38"/>
      <c r="DB25" s="38"/>
      <c r="DC25" s="38"/>
      <c r="DD25" s="37"/>
      <c r="DE25" s="37"/>
      <c r="DF25" s="38"/>
      <c r="DG25" s="38"/>
      <c r="DH25" s="38"/>
      <c r="DI25" s="38"/>
      <c r="DJ25" s="38"/>
      <c r="DK25" s="37"/>
      <c r="DL25" s="37"/>
      <c r="DM25" s="38"/>
      <c r="DN25" s="38"/>
      <c r="DO25" s="38"/>
      <c r="DP25" s="38"/>
      <c r="DQ25" s="38"/>
      <c r="DR25" s="37"/>
      <c r="DS25" s="37"/>
      <c r="DT25" s="38"/>
      <c r="DU25" s="38"/>
    </row>
    <row r="26" spans="1:125" x14ac:dyDescent="0.2">
      <c r="C26" s="3" t="s">
        <v>61</v>
      </c>
      <c r="D26" s="37"/>
      <c r="E26" s="38"/>
      <c r="F26" s="38"/>
      <c r="G26" s="38"/>
      <c r="H26" s="38"/>
      <c r="I26" s="38"/>
      <c r="J26" s="37"/>
      <c r="K26" s="37"/>
      <c r="L26" s="38"/>
      <c r="M26" s="38"/>
      <c r="N26" s="38"/>
      <c r="O26" s="38"/>
      <c r="P26" s="38"/>
      <c r="Q26" s="37"/>
      <c r="R26" s="37"/>
      <c r="S26" s="38"/>
      <c r="T26" s="38"/>
      <c r="U26" s="38"/>
      <c r="V26" s="38"/>
      <c r="W26" s="38"/>
      <c r="X26" s="37"/>
      <c r="Y26" s="37"/>
      <c r="Z26" s="38"/>
      <c r="AA26" s="38"/>
      <c r="AB26" s="38"/>
      <c r="AC26" s="38"/>
      <c r="AD26" s="38"/>
      <c r="AE26" s="37"/>
      <c r="AF26" s="37"/>
      <c r="AG26" s="38"/>
      <c r="AH26" s="38"/>
      <c r="AI26" s="38"/>
      <c r="AJ26" s="38"/>
      <c r="AK26" s="38"/>
      <c r="AL26" s="37"/>
      <c r="AM26" s="37"/>
      <c r="AN26" s="38"/>
      <c r="AO26" s="38"/>
      <c r="AP26" s="38"/>
      <c r="AQ26" s="38"/>
      <c r="AR26" s="38"/>
      <c r="AS26" s="37"/>
      <c r="AT26" s="37"/>
      <c r="AU26" s="38"/>
      <c r="AV26" s="38"/>
      <c r="AW26" s="38"/>
      <c r="AX26" s="38"/>
      <c r="AY26" s="38"/>
      <c r="AZ26" s="37"/>
      <c r="BA26" s="37"/>
      <c r="BB26" s="38"/>
      <c r="BC26" s="38"/>
      <c r="BD26" s="38"/>
      <c r="BE26" s="82"/>
      <c r="BF26" s="38"/>
      <c r="BG26" s="37"/>
      <c r="BH26" s="37"/>
      <c r="BI26" s="38"/>
      <c r="BJ26" s="38"/>
      <c r="BK26" s="38"/>
      <c r="BL26" s="38"/>
      <c r="BM26" s="38"/>
      <c r="BN26" s="37"/>
      <c r="BO26" s="37"/>
      <c r="BP26" s="38"/>
      <c r="BQ26" s="38"/>
      <c r="BR26" s="38"/>
      <c r="BS26" s="38"/>
      <c r="BT26" s="38"/>
      <c r="BU26" s="37"/>
      <c r="BV26" s="37"/>
      <c r="BW26" s="38"/>
      <c r="BX26" s="38"/>
      <c r="BY26" s="38"/>
      <c r="BZ26" s="38"/>
      <c r="CA26" s="38"/>
      <c r="CB26" s="37"/>
      <c r="CC26" s="37"/>
      <c r="CD26" s="38"/>
      <c r="CE26" s="38"/>
      <c r="CF26" s="38"/>
      <c r="CG26" s="38"/>
      <c r="CH26" s="38"/>
      <c r="CI26" s="37"/>
      <c r="CJ26" s="37"/>
      <c r="CK26" s="38"/>
      <c r="CL26" s="38"/>
      <c r="CM26" s="38"/>
      <c r="CN26" s="38"/>
      <c r="CO26" s="38"/>
      <c r="CP26" s="37"/>
      <c r="CQ26" s="37"/>
      <c r="CR26" s="38"/>
      <c r="CS26" s="38"/>
      <c r="CT26" s="38"/>
      <c r="CU26" s="38"/>
      <c r="CV26" s="38"/>
      <c r="CW26" s="37"/>
      <c r="CX26" s="37"/>
      <c r="CY26" s="38"/>
      <c r="CZ26" s="38"/>
      <c r="DA26" s="38"/>
      <c r="DB26" s="38"/>
      <c r="DC26" s="38"/>
      <c r="DD26" s="37"/>
      <c r="DE26" s="37"/>
      <c r="DF26" s="38"/>
      <c r="DG26" s="38"/>
      <c r="DH26" s="38"/>
      <c r="DI26" s="38"/>
      <c r="DJ26" s="38"/>
      <c r="DK26" s="37"/>
      <c r="DL26" s="37"/>
      <c r="DM26" s="38"/>
      <c r="DN26" s="38"/>
      <c r="DO26" s="38"/>
      <c r="DP26" s="38"/>
      <c r="DQ26" s="38"/>
      <c r="DR26" s="37"/>
      <c r="DS26" s="37"/>
      <c r="DT26" s="38"/>
      <c r="DU26" s="38"/>
    </row>
    <row r="27" spans="1:125" ht="15" x14ac:dyDescent="0.2">
      <c r="A27" s="60"/>
      <c r="C27" s="51" t="s">
        <v>74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83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</row>
    <row r="28" spans="1:125" x14ac:dyDescent="0.2">
      <c r="C28" s="3" t="s">
        <v>62</v>
      </c>
      <c r="D28" s="37"/>
      <c r="E28" s="38"/>
      <c r="F28" s="38"/>
      <c r="G28" s="38"/>
      <c r="H28" s="38"/>
      <c r="I28" s="38"/>
      <c r="J28" s="37"/>
      <c r="K28" s="37"/>
      <c r="L28" s="38"/>
      <c r="M28" s="38"/>
      <c r="N28" s="38"/>
      <c r="O28" s="38"/>
      <c r="P28" s="38"/>
      <c r="Q28" s="37"/>
      <c r="R28" s="37"/>
      <c r="S28" s="38"/>
      <c r="T28" s="38"/>
      <c r="U28" s="38"/>
      <c r="V28" s="38"/>
      <c r="W28" s="38"/>
      <c r="X28" s="37"/>
      <c r="Y28" s="37"/>
      <c r="Z28" s="38"/>
      <c r="AA28" s="38"/>
      <c r="AB28" s="38"/>
      <c r="AC28" s="38"/>
      <c r="AD28" s="38"/>
      <c r="AE28" s="37"/>
      <c r="AF28" s="37"/>
      <c r="AG28" s="38"/>
      <c r="AH28" s="38"/>
      <c r="AI28" s="38"/>
      <c r="AJ28" s="38"/>
      <c r="AK28" s="38"/>
      <c r="AL28" s="37"/>
      <c r="AM28" s="37"/>
      <c r="AN28" s="38"/>
      <c r="AO28" s="38"/>
      <c r="AP28" s="38"/>
      <c r="AQ28" s="38"/>
      <c r="AR28" s="38"/>
      <c r="AS28" s="37"/>
      <c r="AT28" s="37"/>
      <c r="AU28" s="38"/>
      <c r="AV28" s="38"/>
      <c r="AW28" s="38"/>
      <c r="AX28" s="38"/>
      <c r="AY28" s="38"/>
      <c r="AZ28" s="37"/>
      <c r="BA28" s="37"/>
      <c r="BB28" s="38"/>
      <c r="BC28" s="38"/>
      <c r="BD28" s="38"/>
      <c r="BE28" s="82"/>
      <c r="BF28" s="38"/>
      <c r="BG28" s="37"/>
      <c r="BH28" s="37"/>
      <c r="BI28" s="38"/>
      <c r="BJ28" s="38"/>
      <c r="BK28" s="38"/>
      <c r="BL28" s="38"/>
      <c r="BM28" s="38"/>
      <c r="BN28" s="37"/>
      <c r="BO28" s="37"/>
      <c r="BP28" s="38"/>
      <c r="BQ28" s="38"/>
      <c r="BR28" s="38"/>
      <c r="BS28" s="38"/>
      <c r="BT28" s="38"/>
      <c r="BU28" s="37"/>
      <c r="BV28" s="37"/>
      <c r="BW28" s="38"/>
      <c r="BX28" s="38"/>
      <c r="BY28" s="38"/>
      <c r="BZ28" s="38"/>
      <c r="CA28" s="38"/>
      <c r="CB28" s="37"/>
      <c r="CC28" s="37"/>
      <c r="CD28" s="38"/>
      <c r="CE28" s="38"/>
      <c r="CF28" s="38"/>
      <c r="CG28" s="38"/>
      <c r="CH28" s="38"/>
      <c r="CI28" s="37"/>
      <c r="CJ28" s="37"/>
      <c r="CK28" s="38"/>
      <c r="CL28" s="38"/>
      <c r="CM28" s="38"/>
      <c r="CN28" s="38"/>
      <c r="CO28" s="38"/>
      <c r="CP28" s="37"/>
      <c r="CQ28" s="37"/>
      <c r="CR28" s="38"/>
      <c r="CS28" s="38"/>
      <c r="CT28" s="38"/>
      <c r="CU28" s="38"/>
      <c r="CV28" s="38"/>
      <c r="CW28" s="37"/>
      <c r="CX28" s="37"/>
      <c r="CY28" s="38"/>
      <c r="CZ28" s="38"/>
      <c r="DA28" s="38"/>
      <c r="DB28" s="38"/>
      <c r="DC28" s="38"/>
      <c r="DD28" s="37"/>
      <c r="DE28" s="37"/>
      <c r="DF28" s="38"/>
      <c r="DG28" s="38"/>
      <c r="DH28" s="38"/>
      <c r="DI28" s="38"/>
      <c r="DJ28" s="38"/>
      <c r="DK28" s="37"/>
      <c r="DL28" s="37"/>
      <c r="DM28" s="38"/>
      <c r="DN28" s="38"/>
      <c r="DO28" s="38"/>
      <c r="DP28" s="38"/>
      <c r="DQ28" s="38"/>
      <c r="DR28" s="37"/>
      <c r="DS28" s="37"/>
      <c r="DT28" s="38"/>
      <c r="DU28" s="38"/>
    </row>
    <row r="29" spans="1:125" x14ac:dyDescent="0.2">
      <c r="C29" s="3" t="s">
        <v>63</v>
      </c>
      <c r="D29" s="37"/>
      <c r="E29" s="38"/>
      <c r="F29" s="38"/>
      <c r="G29" s="38"/>
      <c r="H29" s="38"/>
      <c r="I29" s="38"/>
      <c r="J29" s="37"/>
      <c r="K29" s="37"/>
      <c r="L29" s="38"/>
      <c r="M29" s="38"/>
      <c r="N29" s="38"/>
      <c r="O29" s="38"/>
      <c r="P29" s="38"/>
      <c r="Q29" s="37"/>
      <c r="R29" s="37"/>
      <c r="S29" s="38"/>
      <c r="T29" s="38"/>
      <c r="U29" s="38"/>
      <c r="V29" s="38"/>
      <c r="W29" s="38"/>
      <c r="X29" s="37"/>
      <c r="Y29" s="37"/>
      <c r="Z29" s="38"/>
      <c r="AA29" s="38"/>
      <c r="AB29" s="38"/>
      <c r="AC29" s="38"/>
      <c r="AD29" s="38"/>
      <c r="AE29" s="37"/>
      <c r="AF29" s="37"/>
      <c r="AG29" s="38"/>
      <c r="AH29" s="38"/>
      <c r="AI29" s="38"/>
      <c r="AJ29" s="38"/>
      <c r="AK29" s="38"/>
      <c r="AL29" s="37"/>
      <c r="AM29" s="37"/>
      <c r="AN29" s="38"/>
      <c r="AO29" s="38"/>
      <c r="AP29" s="38"/>
      <c r="AQ29" s="38"/>
      <c r="AR29" s="38"/>
      <c r="AS29" s="37"/>
      <c r="AT29" s="37"/>
      <c r="AU29" s="38"/>
      <c r="AV29" s="38"/>
      <c r="AW29" s="38"/>
      <c r="AX29" s="38"/>
      <c r="AY29" s="38"/>
      <c r="AZ29" s="37"/>
      <c r="BA29" s="37"/>
      <c r="BB29" s="38"/>
      <c r="BC29" s="38"/>
      <c r="BD29" s="38"/>
      <c r="BE29" s="82"/>
      <c r="BF29" s="38"/>
      <c r="BG29" s="37"/>
      <c r="BH29" s="37"/>
      <c r="BI29" s="38"/>
      <c r="BJ29" s="38"/>
      <c r="BK29" s="38"/>
      <c r="BL29" s="38"/>
      <c r="BM29" s="38"/>
      <c r="BN29" s="37"/>
      <c r="BO29" s="37"/>
      <c r="BP29" s="38"/>
      <c r="BQ29" s="38"/>
      <c r="BR29" s="38"/>
      <c r="BS29" s="38"/>
      <c r="BT29" s="38"/>
      <c r="BU29" s="37"/>
      <c r="BV29" s="37"/>
      <c r="BW29" s="38"/>
      <c r="BX29" s="38"/>
      <c r="BY29" s="38"/>
      <c r="BZ29" s="38"/>
      <c r="CA29" s="38"/>
      <c r="CB29" s="37"/>
      <c r="CC29" s="37"/>
      <c r="CD29" s="38"/>
      <c r="CE29" s="38"/>
      <c r="CF29" s="38"/>
      <c r="CG29" s="38"/>
      <c r="CH29" s="38"/>
      <c r="CI29" s="37"/>
      <c r="CJ29" s="37"/>
      <c r="CK29" s="38"/>
      <c r="CL29" s="38"/>
      <c r="CM29" s="38"/>
      <c r="CN29" s="38"/>
      <c r="CO29" s="38"/>
      <c r="CP29" s="37"/>
      <c r="CQ29" s="37"/>
      <c r="CR29" s="38"/>
      <c r="CS29" s="38"/>
      <c r="CT29" s="38"/>
      <c r="CU29" s="38"/>
      <c r="CV29" s="38"/>
      <c r="CW29" s="37"/>
      <c r="CX29" s="37"/>
      <c r="CY29" s="38"/>
      <c r="CZ29" s="38"/>
      <c r="DA29" s="38"/>
      <c r="DB29" s="38"/>
      <c r="DC29" s="38"/>
      <c r="DD29" s="37"/>
      <c r="DE29" s="37"/>
      <c r="DF29" s="38"/>
      <c r="DG29" s="38"/>
      <c r="DH29" s="38"/>
      <c r="DI29" s="38"/>
      <c r="DJ29" s="38"/>
      <c r="DK29" s="37"/>
      <c r="DL29" s="37"/>
      <c r="DM29" s="38"/>
      <c r="DN29" s="38"/>
      <c r="DO29" s="38"/>
      <c r="DP29" s="38"/>
      <c r="DQ29" s="38"/>
      <c r="DR29" s="37"/>
      <c r="DS29" s="37"/>
      <c r="DT29" s="38"/>
      <c r="DU29" s="38"/>
    </row>
    <row r="30" spans="1:125" x14ac:dyDescent="0.2">
      <c r="C30" s="3" t="s">
        <v>64</v>
      </c>
      <c r="D30" s="37"/>
      <c r="E30" s="40"/>
      <c r="F30" s="40"/>
      <c r="G30" s="40"/>
      <c r="H30" s="62">
        <v>2500</v>
      </c>
      <c r="I30" s="38"/>
      <c r="J30" s="37"/>
      <c r="K30" s="37"/>
      <c r="L30" s="40"/>
      <c r="M30" s="40"/>
      <c r="N30" s="40"/>
      <c r="O30" s="62">
        <f>H30</f>
        <v>2500</v>
      </c>
      <c r="P30" s="38"/>
      <c r="Q30" s="37"/>
      <c r="R30" s="37"/>
      <c r="S30" s="40"/>
      <c r="T30" s="40"/>
      <c r="U30" s="40"/>
      <c r="V30" s="62">
        <f>O30</f>
        <v>2500</v>
      </c>
      <c r="W30" s="38"/>
      <c r="X30" s="37"/>
      <c r="Y30" s="37"/>
      <c r="Z30" s="40"/>
      <c r="AA30" s="40"/>
      <c r="AB30" s="40"/>
      <c r="AC30" s="71">
        <f>V30</f>
        <v>2500</v>
      </c>
      <c r="AD30" s="38"/>
      <c r="AE30" s="37"/>
      <c r="AF30" s="37"/>
      <c r="AG30" s="40"/>
      <c r="AH30" s="40"/>
      <c r="AI30" s="40"/>
      <c r="AJ30" s="71">
        <f>AC30</f>
        <v>2500</v>
      </c>
      <c r="AK30" s="38"/>
      <c r="AL30" s="37"/>
      <c r="AM30" s="37"/>
      <c r="AN30" s="38"/>
      <c r="AO30" s="38"/>
      <c r="AP30" s="38"/>
      <c r="AQ30" s="64">
        <f>AJ30</f>
        <v>2500</v>
      </c>
      <c r="AR30" s="38"/>
      <c r="AS30" s="37"/>
      <c r="AT30" s="37"/>
      <c r="AU30" s="40"/>
      <c r="AV30" s="40"/>
      <c r="AW30" s="40"/>
      <c r="AX30" s="64">
        <f>AQ30</f>
        <v>2500</v>
      </c>
      <c r="AY30" s="38"/>
      <c r="AZ30" s="37"/>
      <c r="BA30" s="37"/>
      <c r="BB30" s="38"/>
      <c r="BC30" s="38"/>
      <c r="BD30" s="38"/>
      <c r="BE30" s="64">
        <f>AX30</f>
        <v>2500</v>
      </c>
      <c r="BF30" s="38"/>
      <c r="BG30" s="37"/>
      <c r="BH30" s="37"/>
      <c r="BI30" s="40"/>
      <c r="BJ30" s="40"/>
      <c r="BK30" s="40"/>
      <c r="BL30" s="81">
        <f>BE30</f>
        <v>2500</v>
      </c>
      <c r="BM30" s="40"/>
      <c r="BN30" s="37"/>
      <c r="BO30" s="37"/>
      <c r="BP30" s="40"/>
      <c r="BQ30" s="40"/>
      <c r="BR30" s="40"/>
      <c r="BS30" s="81">
        <f>BL30</f>
        <v>2500</v>
      </c>
      <c r="BT30" s="40"/>
      <c r="BU30" s="37"/>
      <c r="BV30" s="37"/>
      <c r="BW30" s="40"/>
      <c r="BX30" s="40"/>
      <c r="BY30" s="40"/>
      <c r="BZ30" s="81">
        <f>BS30</f>
        <v>2500</v>
      </c>
      <c r="CA30" s="40"/>
      <c r="CB30" s="37"/>
      <c r="CC30" s="37"/>
      <c r="CD30" s="40"/>
      <c r="CE30" s="40"/>
      <c r="CF30" s="40"/>
      <c r="CG30" s="81">
        <f>BZ30</f>
        <v>2500</v>
      </c>
      <c r="CH30" s="40"/>
      <c r="CI30" s="37"/>
      <c r="CJ30" s="37"/>
      <c r="CK30" s="40"/>
      <c r="CL30" s="40"/>
      <c r="CM30" s="40"/>
      <c r="CN30" s="81">
        <f>CG30</f>
        <v>2500</v>
      </c>
      <c r="CO30" s="40"/>
      <c r="CP30" s="37"/>
      <c r="CQ30" s="37"/>
      <c r="CR30" s="40"/>
      <c r="CS30" s="40"/>
      <c r="CT30" s="40"/>
      <c r="CU30" s="81">
        <f>CN30</f>
        <v>2500</v>
      </c>
      <c r="CV30" s="40"/>
      <c r="CW30" s="37"/>
      <c r="CX30" s="37"/>
      <c r="CY30" s="40"/>
      <c r="CZ30" s="40"/>
      <c r="DA30" s="40"/>
      <c r="DB30" s="81">
        <f>CU30</f>
        <v>2500</v>
      </c>
      <c r="DC30" s="40"/>
      <c r="DD30" s="37"/>
      <c r="DE30" s="37"/>
      <c r="DF30" s="40"/>
      <c r="DG30" s="40"/>
      <c r="DH30" s="40"/>
      <c r="DI30" s="81">
        <f>DB30</f>
        <v>2500</v>
      </c>
      <c r="DJ30" s="40"/>
      <c r="DK30" s="37"/>
      <c r="DL30" s="37"/>
      <c r="DM30" s="40"/>
      <c r="DN30" s="40"/>
      <c r="DO30" s="40"/>
      <c r="DP30" s="81">
        <f>DI30</f>
        <v>2500</v>
      </c>
      <c r="DQ30" s="40"/>
      <c r="DR30" s="37"/>
      <c r="DS30" s="37"/>
      <c r="DT30" s="40"/>
      <c r="DU30" s="40"/>
    </row>
    <row r="31" spans="1:125" x14ac:dyDescent="0.2">
      <c r="C31" s="3" t="s">
        <v>65</v>
      </c>
      <c r="D31" s="37"/>
      <c r="E31" s="38"/>
      <c r="F31" s="38"/>
      <c r="G31" s="38"/>
      <c r="H31" s="38"/>
      <c r="I31" s="38"/>
      <c r="J31" s="37"/>
      <c r="K31" s="37"/>
      <c r="L31" s="38"/>
      <c r="M31" s="38"/>
      <c r="N31" s="38"/>
      <c r="O31" s="38"/>
      <c r="P31" s="38"/>
      <c r="Q31" s="37"/>
      <c r="R31" s="37"/>
      <c r="S31" s="38"/>
      <c r="T31" s="38"/>
      <c r="U31" s="38"/>
      <c r="V31" s="38"/>
      <c r="W31" s="38"/>
      <c r="X31" s="37"/>
      <c r="Y31" s="37"/>
      <c r="Z31" s="38"/>
      <c r="AA31" s="38"/>
      <c r="AB31" s="38"/>
      <c r="AC31" s="38"/>
      <c r="AD31" s="38"/>
      <c r="AE31" s="37"/>
      <c r="AF31" s="37"/>
      <c r="AG31" s="38"/>
      <c r="AH31" s="38"/>
      <c r="AI31" s="38"/>
      <c r="AJ31" s="38"/>
      <c r="AK31" s="38"/>
      <c r="AL31" s="37"/>
      <c r="AM31" s="37"/>
      <c r="AN31" s="38"/>
      <c r="AO31" s="38"/>
      <c r="AP31" s="38"/>
      <c r="AQ31" s="38"/>
      <c r="AR31" s="38"/>
      <c r="AS31" s="37"/>
      <c r="AT31" s="37"/>
      <c r="AU31" s="38"/>
      <c r="AV31" s="38"/>
      <c r="AW31" s="38"/>
      <c r="AX31" s="38"/>
      <c r="AY31" s="38"/>
      <c r="AZ31" s="37"/>
      <c r="BA31" s="37"/>
      <c r="BB31" s="38"/>
      <c r="BC31" s="38"/>
      <c r="BD31" s="38"/>
      <c r="BE31" s="38"/>
      <c r="BF31" s="38"/>
      <c r="BG31" s="37"/>
      <c r="BH31" s="37"/>
      <c r="BI31" s="38"/>
      <c r="BJ31" s="38"/>
      <c r="BK31" s="38"/>
      <c r="BL31" s="82"/>
      <c r="BM31" s="38"/>
      <c r="BN31" s="37"/>
      <c r="BO31" s="37"/>
      <c r="BP31" s="38"/>
      <c r="BQ31" s="38"/>
      <c r="BR31" s="38"/>
      <c r="BS31" s="82"/>
      <c r="BT31" s="38"/>
      <c r="BU31" s="37"/>
      <c r="BV31" s="37"/>
      <c r="BW31" s="38"/>
      <c r="BX31" s="38"/>
      <c r="BY31" s="38"/>
      <c r="BZ31" s="82"/>
      <c r="CA31" s="38"/>
      <c r="CB31" s="37"/>
      <c r="CC31" s="37"/>
      <c r="CD31" s="38"/>
      <c r="CE31" s="38"/>
      <c r="CF31" s="38"/>
      <c r="CG31" s="82"/>
      <c r="CH31" s="38"/>
      <c r="CI31" s="37"/>
      <c r="CJ31" s="37"/>
      <c r="CK31" s="38"/>
      <c r="CL31" s="38"/>
      <c r="CM31" s="38"/>
      <c r="CN31" s="82"/>
      <c r="CO31" s="38"/>
      <c r="CP31" s="37"/>
      <c r="CQ31" s="37"/>
      <c r="CR31" s="38"/>
      <c r="CS31" s="38"/>
      <c r="CT31" s="38"/>
      <c r="CU31" s="82"/>
      <c r="CV31" s="38"/>
      <c r="CW31" s="37"/>
      <c r="CX31" s="37"/>
      <c r="CY31" s="38"/>
      <c r="CZ31" s="38"/>
      <c r="DA31" s="38"/>
      <c r="DB31" s="82"/>
      <c r="DC31" s="38"/>
      <c r="DD31" s="37"/>
      <c r="DE31" s="37"/>
      <c r="DF31" s="38"/>
      <c r="DG31" s="38"/>
      <c r="DH31" s="38"/>
      <c r="DI31" s="82"/>
      <c r="DJ31" s="38"/>
      <c r="DK31" s="37"/>
      <c r="DL31" s="37"/>
      <c r="DM31" s="38"/>
      <c r="DN31" s="38"/>
      <c r="DO31" s="38"/>
      <c r="DP31" s="82"/>
      <c r="DQ31" s="38"/>
      <c r="DR31" s="37"/>
      <c r="DS31" s="37"/>
      <c r="DT31" s="38"/>
      <c r="DU31" s="38"/>
    </row>
    <row r="32" spans="1:125" x14ac:dyDescent="0.2">
      <c r="C32" s="3" t="s">
        <v>66</v>
      </c>
      <c r="D32" s="37"/>
      <c r="E32" s="38"/>
      <c r="F32" s="38"/>
      <c r="G32" s="38"/>
      <c r="H32" s="38"/>
      <c r="I32" s="38"/>
      <c r="J32" s="37"/>
      <c r="K32" s="37"/>
      <c r="L32" s="38"/>
      <c r="M32" s="38"/>
      <c r="N32" s="38"/>
      <c r="O32" s="38"/>
      <c r="P32" s="38"/>
      <c r="Q32" s="37"/>
      <c r="R32" s="37"/>
      <c r="S32" s="38"/>
      <c r="T32" s="38"/>
      <c r="U32" s="38"/>
      <c r="V32" s="38"/>
      <c r="W32" s="38"/>
      <c r="X32" s="37"/>
      <c r="Y32" s="37"/>
      <c r="Z32" s="38"/>
      <c r="AA32" s="38"/>
      <c r="AB32" s="38"/>
      <c r="AC32" s="38"/>
      <c r="AD32" s="38"/>
      <c r="AE32" s="37"/>
      <c r="AF32" s="37"/>
      <c r="AG32" s="38"/>
      <c r="AH32" s="38"/>
      <c r="AI32" s="38"/>
      <c r="AJ32" s="38"/>
      <c r="AK32" s="38"/>
      <c r="AL32" s="37"/>
      <c r="AM32" s="37"/>
      <c r="AN32" s="38"/>
      <c r="AO32" s="38"/>
      <c r="AP32" s="38"/>
      <c r="AQ32" s="38"/>
      <c r="AR32" s="38"/>
      <c r="AS32" s="37"/>
      <c r="AT32" s="37"/>
      <c r="AU32" s="38"/>
      <c r="AV32" s="38"/>
      <c r="AW32" s="38"/>
      <c r="AX32" s="38"/>
      <c r="AY32" s="38"/>
      <c r="AZ32" s="37"/>
      <c r="BA32" s="37"/>
      <c r="BB32" s="38"/>
      <c r="BC32" s="38"/>
      <c r="BD32" s="38"/>
      <c r="BE32" s="38"/>
      <c r="BF32" s="38"/>
      <c r="BG32" s="37"/>
      <c r="BH32" s="37"/>
      <c r="BI32" s="38"/>
      <c r="BJ32" s="38"/>
      <c r="BK32" s="38"/>
      <c r="BL32" s="82"/>
      <c r="BM32" s="38"/>
      <c r="BN32" s="37"/>
      <c r="BO32" s="37"/>
      <c r="BP32" s="38"/>
      <c r="BQ32" s="38"/>
      <c r="BR32" s="38"/>
      <c r="BS32" s="82"/>
      <c r="BT32" s="38"/>
      <c r="BU32" s="37"/>
      <c r="BV32" s="37"/>
      <c r="BW32" s="38"/>
      <c r="BX32" s="38"/>
      <c r="BY32" s="38"/>
      <c r="BZ32" s="82"/>
      <c r="CA32" s="38"/>
      <c r="CB32" s="37"/>
      <c r="CC32" s="37"/>
      <c r="CD32" s="38"/>
      <c r="CE32" s="38"/>
      <c r="CF32" s="38"/>
      <c r="CG32" s="82"/>
      <c r="CH32" s="38"/>
      <c r="CI32" s="37"/>
      <c r="CJ32" s="37"/>
      <c r="CK32" s="38"/>
      <c r="CL32" s="38"/>
      <c r="CM32" s="38"/>
      <c r="CN32" s="82"/>
      <c r="CO32" s="38"/>
      <c r="CP32" s="37"/>
      <c r="CQ32" s="37"/>
      <c r="CR32" s="38"/>
      <c r="CS32" s="38"/>
      <c r="CT32" s="38"/>
      <c r="CU32" s="82"/>
      <c r="CV32" s="38"/>
      <c r="CW32" s="37"/>
      <c r="CX32" s="37"/>
      <c r="CY32" s="38"/>
      <c r="CZ32" s="38"/>
      <c r="DA32" s="38"/>
      <c r="DB32" s="82"/>
      <c r="DC32" s="38"/>
      <c r="DD32" s="37"/>
      <c r="DE32" s="37"/>
      <c r="DF32" s="38"/>
      <c r="DG32" s="38"/>
      <c r="DH32" s="38"/>
      <c r="DI32" s="82"/>
      <c r="DJ32" s="38"/>
      <c r="DK32" s="37"/>
      <c r="DL32" s="37"/>
      <c r="DM32" s="38"/>
      <c r="DN32" s="38"/>
      <c r="DO32" s="38"/>
      <c r="DP32" s="82"/>
      <c r="DQ32" s="38"/>
      <c r="DR32" s="37"/>
      <c r="DS32" s="37"/>
      <c r="DT32" s="38"/>
      <c r="DU32" s="38"/>
    </row>
    <row r="33" spans="3:125" x14ac:dyDescent="0.2">
      <c r="C33" s="3" t="s">
        <v>67</v>
      </c>
      <c r="D33" s="37"/>
      <c r="E33" s="38"/>
      <c r="F33" s="38"/>
      <c r="G33" s="38"/>
      <c r="H33" s="38"/>
      <c r="I33" s="38"/>
      <c r="J33" s="37"/>
      <c r="K33" s="37"/>
      <c r="L33" s="38"/>
      <c r="M33" s="38"/>
      <c r="N33" s="38"/>
      <c r="O33" s="38"/>
      <c r="P33" s="38"/>
      <c r="Q33" s="37"/>
      <c r="R33" s="37"/>
      <c r="S33" s="38"/>
      <c r="T33" s="38"/>
      <c r="U33" s="38"/>
      <c r="V33" s="38"/>
      <c r="W33" s="38"/>
      <c r="X33" s="37"/>
      <c r="Y33" s="37"/>
      <c r="Z33" s="38"/>
      <c r="AA33" s="38"/>
      <c r="AB33" s="38"/>
      <c r="AC33" s="38"/>
      <c r="AD33" s="38"/>
      <c r="AE33" s="37"/>
      <c r="AF33" s="37"/>
      <c r="AG33" s="38"/>
      <c r="AH33" s="38"/>
      <c r="AI33" s="38"/>
      <c r="AJ33" s="38"/>
      <c r="AK33" s="38"/>
      <c r="AL33" s="37"/>
      <c r="AM33" s="37"/>
      <c r="AN33" s="38"/>
      <c r="AO33" s="38"/>
      <c r="AP33" s="38"/>
      <c r="AQ33" s="38"/>
      <c r="AR33" s="38"/>
      <c r="AS33" s="37"/>
      <c r="AT33" s="37"/>
      <c r="AU33" s="38"/>
      <c r="AV33" s="38"/>
      <c r="AW33" s="38"/>
      <c r="AX33" s="38"/>
      <c r="AY33" s="38"/>
      <c r="AZ33" s="37"/>
      <c r="BA33" s="37"/>
      <c r="BB33" s="38"/>
      <c r="BC33" s="38"/>
      <c r="BD33" s="38"/>
      <c r="BE33" s="38"/>
      <c r="BF33" s="38"/>
      <c r="BG33" s="37"/>
      <c r="BH33" s="37"/>
      <c r="BI33" s="38"/>
      <c r="BJ33" s="38"/>
      <c r="BK33" s="38"/>
      <c r="BL33" s="82"/>
      <c r="BM33" s="38"/>
      <c r="BN33" s="37"/>
      <c r="BO33" s="37"/>
      <c r="BP33" s="38"/>
      <c r="BQ33" s="38"/>
      <c r="BR33" s="38"/>
      <c r="BS33" s="82"/>
      <c r="BT33" s="38"/>
      <c r="BU33" s="37"/>
      <c r="BV33" s="37"/>
      <c r="BW33" s="38"/>
      <c r="BX33" s="38"/>
      <c r="BY33" s="38"/>
      <c r="BZ33" s="82"/>
      <c r="CA33" s="38"/>
      <c r="CB33" s="37"/>
      <c r="CC33" s="37"/>
      <c r="CD33" s="38"/>
      <c r="CE33" s="38"/>
      <c r="CF33" s="38"/>
      <c r="CG33" s="82"/>
      <c r="CH33" s="38"/>
      <c r="CI33" s="37"/>
      <c r="CJ33" s="37"/>
      <c r="CK33" s="38"/>
      <c r="CL33" s="38"/>
      <c r="CM33" s="38"/>
      <c r="CN33" s="82"/>
      <c r="CO33" s="38"/>
      <c r="CP33" s="37"/>
      <c r="CQ33" s="37"/>
      <c r="CR33" s="38"/>
      <c r="CS33" s="38"/>
      <c r="CT33" s="38"/>
      <c r="CU33" s="82"/>
      <c r="CV33" s="38"/>
      <c r="CW33" s="37"/>
      <c r="CX33" s="37"/>
      <c r="CY33" s="38"/>
      <c r="CZ33" s="38"/>
      <c r="DA33" s="38"/>
      <c r="DB33" s="82"/>
      <c r="DC33" s="38"/>
      <c r="DD33" s="37"/>
      <c r="DE33" s="37"/>
      <c r="DF33" s="38"/>
      <c r="DG33" s="38"/>
      <c r="DH33" s="38"/>
      <c r="DI33" s="82"/>
      <c r="DJ33" s="38"/>
      <c r="DK33" s="37"/>
      <c r="DL33" s="37"/>
      <c r="DM33" s="38"/>
      <c r="DN33" s="38"/>
      <c r="DO33" s="38"/>
      <c r="DP33" s="82"/>
      <c r="DQ33" s="38"/>
      <c r="DR33" s="37"/>
      <c r="DS33" s="37"/>
      <c r="DT33" s="38"/>
      <c r="DU33" s="38"/>
    </row>
    <row r="34" spans="3:125" x14ac:dyDescent="0.2">
      <c r="C34" s="3" t="s">
        <v>68</v>
      </c>
      <c r="D34" s="37"/>
      <c r="E34" s="38"/>
      <c r="F34" s="38"/>
      <c r="G34" s="38"/>
      <c r="H34" s="38"/>
      <c r="I34" s="38"/>
      <c r="J34" s="37"/>
      <c r="K34" s="37"/>
      <c r="L34" s="38"/>
      <c r="M34" s="38"/>
      <c r="N34" s="38"/>
      <c r="O34" s="38"/>
      <c r="P34" s="38"/>
      <c r="Q34" s="37"/>
      <c r="R34" s="37"/>
      <c r="S34" s="38"/>
      <c r="T34" s="38"/>
      <c r="U34" s="38"/>
      <c r="V34" s="38"/>
      <c r="W34" s="38"/>
      <c r="X34" s="37"/>
      <c r="Y34" s="37"/>
      <c r="Z34" s="38"/>
      <c r="AA34" s="38"/>
      <c r="AB34" s="38"/>
      <c r="AC34" s="38"/>
      <c r="AD34" s="38"/>
      <c r="AE34" s="37"/>
      <c r="AF34" s="37"/>
      <c r="AG34" s="38"/>
      <c r="AH34" s="38"/>
      <c r="AI34" s="38"/>
      <c r="AJ34" s="38"/>
      <c r="AK34" s="38"/>
      <c r="AL34" s="37"/>
      <c r="AM34" s="37"/>
      <c r="AN34" s="38"/>
      <c r="AO34" s="38"/>
      <c r="AP34" s="38"/>
      <c r="AQ34" s="38"/>
      <c r="AR34" s="38"/>
      <c r="AS34" s="37"/>
      <c r="AT34" s="37"/>
      <c r="AU34" s="38"/>
      <c r="AV34" s="38"/>
      <c r="AW34" s="38"/>
      <c r="AX34" s="38"/>
      <c r="AY34" s="38"/>
      <c r="AZ34" s="37"/>
      <c r="BA34" s="37"/>
      <c r="BB34" s="38"/>
      <c r="BC34" s="38"/>
      <c r="BD34" s="38"/>
      <c r="BE34" s="38"/>
      <c r="BF34" s="38"/>
      <c r="BG34" s="37"/>
      <c r="BH34" s="37"/>
      <c r="BI34" s="38"/>
      <c r="BJ34" s="38"/>
      <c r="BK34" s="38"/>
      <c r="BL34" s="82"/>
      <c r="BM34" s="38"/>
      <c r="BN34" s="37"/>
      <c r="BO34" s="37"/>
      <c r="BP34" s="38"/>
      <c r="BQ34" s="38"/>
      <c r="BR34" s="38"/>
      <c r="BS34" s="82"/>
      <c r="BT34" s="38"/>
      <c r="BU34" s="37"/>
      <c r="BV34" s="37"/>
      <c r="BW34" s="38"/>
      <c r="BX34" s="38"/>
      <c r="BY34" s="38"/>
      <c r="BZ34" s="82"/>
      <c r="CA34" s="38"/>
      <c r="CB34" s="37"/>
      <c r="CC34" s="37"/>
      <c r="CD34" s="38"/>
      <c r="CE34" s="38"/>
      <c r="CF34" s="38"/>
      <c r="CG34" s="82"/>
      <c r="CH34" s="38"/>
      <c r="CI34" s="37"/>
      <c r="CJ34" s="37"/>
      <c r="CK34" s="38"/>
      <c r="CL34" s="38"/>
      <c r="CM34" s="38"/>
      <c r="CN34" s="82"/>
      <c r="CO34" s="38"/>
      <c r="CP34" s="37"/>
      <c r="CQ34" s="37"/>
      <c r="CR34" s="38"/>
      <c r="CS34" s="38"/>
      <c r="CT34" s="38"/>
      <c r="CU34" s="82"/>
      <c r="CV34" s="38"/>
      <c r="CW34" s="37"/>
      <c r="CX34" s="37"/>
      <c r="CY34" s="38"/>
      <c r="CZ34" s="38"/>
      <c r="DA34" s="38"/>
      <c r="DB34" s="82"/>
      <c r="DC34" s="38"/>
      <c r="DD34" s="37"/>
      <c r="DE34" s="37"/>
      <c r="DF34" s="38"/>
      <c r="DG34" s="38"/>
      <c r="DH34" s="38"/>
      <c r="DI34" s="82"/>
      <c r="DJ34" s="38"/>
      <c r="DK34" s="37"/>
      <c r="DL34" s="37"/>
      <c r="DM34" s="38"/>
      <c r="DN34" s="38"/>
      <c r="DO34" s="38"/>
      <c r="DP34" s="82"/>
      <c r="DQ34" s="38"/>
      <c r="DR34" s="37"/>
      <c r="DS34" s="37"/>
      <c r="DT34" s="38"/>
      <c r="DU34" s="38"/>
    </row>
    <row r="35" spans="3:125" x14ac:dyDescent="0.2">
      <c r="C35" s="3" t="s">
        <v>69</v>
      </c>
      <c r="D35" s="37"/>
      <c r="E35" s="40"/>
      <c r="F35" s="40"/>
      <c r="G35" s="40"/>
      <c r="H35" s="62">
        <v>3400</v>
      </c>
      <c r="I35" s="40"/>
      <c r="J35" s="37"/>
      <c r="K35" s="37"/>
      <c r="L35" s="40"/>
      <c r="M35" s="40"/>
      <c r="N35" s="40"/>
      <c r="O35" s="62">
        <f>H35</f>
        <v>3400</v>
      </c>
      <c r="P35" s="40"/>
      <c r="Q35" s="37"/>
      <c r="R35" s="37"/>
      <c r="S35" s="40"/>
      <c r="T35" s="40"/>
      <c r="U35" s="40"/>
      <c r="V35" s="62">
        <f>O35</f>
        <v>3400</v>
      </c>
      <c r="W35" s="40"/>
      <c r="X35" s="37"/>
      <c r="Y35" s="37"/>
      <c r="Z35" s="40"/>
      <c r="AA35" s="40"/>
      <c r="AB35" s="40"/>
      <c r="AC35" s="71">
        <f>V35</f>
        <v>3400</v>
      </c>
      <c r="AD35" s="40"/>
      <c r="AE35" s="37"/>
      <c r="AF35" s="37"/>
      <c r="AG35" s="40"/>
      <c r="AH35" s="40"/>
      <c r="AI35" s="40"/>
      <c r="AJ35" s="71">
        <f>AC35</f>
        <v>3400</v>
      </c>
      <c r="AK35" s="38"/>
      <c r="AL35" s="37"/>
      <c r="AM35" s="37"/>
      <c r="AN35" s="38"/>
      <c r="AO35" s="38"/>
      <c r="AP35" s="38"/>
      <c r="AQ35" s="64">
        <f>AJ35</f>
        <v>3400</v>
      </c>
      <c r="AR35" s="40"/>
      <c r="AS35" s="37"/>
      <c r="AT35" s="37"/>
      <c r="AU35" s="40"/>
      <c r="AV35" s="40"/>
      <c r="AW35" s="40"/>
      <c r="AX35" s="64">
        <f>AQ35</f>
        <v>3400</v>
      </c>
      <c r="AY35" s="38"/>
      <c r="AZ35" s="37"/>
      <c r="BA35" s="37"/>
      <c r="BB35" s="38"/>
      <c r="BC35" s="38"/>
      <c r="BD35" s="38"/>
      <c r="BE35" s="64">
        <f>AX35</f>
        <v>3400</v>
      </c>
      <c r="BF35" s="38"/>
      <c r="BG35" s="37"/>
      <c r="BH35" s="37"/>
      <c r="BI35" s="38"/>
      <c r="BJ35" s="38"/>
      <c r="BK35" s="38"/>
      <c r="BL35" s="82"/>
      <c r="BM35" s="38"/>
      <c r="BN35" s="37"/>
      <c r="BO35" s="37"/>
      <c r="BP35" s="38"/>
      <c r="BQ35" s="38"/>
      <c r="BR35" s="38"/>
      <c r="BS35" s="82"/>
      <c r="BT35" s="38"/>
      <c r="BU35" s="37"/>
      <c r="BV35" s="37"/>
      <c r="BW35" s="38"/>
      <c r="BX35" s="38"/>
      <c r="BY35" s="38"/>
      <c r="BZ35" s="82"/>
      <c r="CA35" s="38"/>
      <c r="CB35" s="37"/>
      <c r="CC35" s="37"/>
      <c r="CD35" s="38"/>
      <c r="CE35" s="38"/>
      <c r="CF35" s="38"/>
      <c r="CG35" s="82"/>
      <c r="CH35" s="38"/>
      <c r="CI35" s="37"/>
      <c r="CJ35" s="37"/>
      <c r="CK35" s="38"/>
      <c r="CL35" s="38"/>
      <c r="CM35" s="38"/>
      <c r="CN35" s="82"/>
      <c r="CO35" s="38"/>
      <c r="CP35" s="37"/>
      <c r="CQ35" s="37"/>
      <c r="CR35" s="38"/>
      <c r="CS35" s="38"/>
      <c r="CT35" s="38"/>
      <c r="CU35" s="82"/>
      <c r="CV35" s="38"/>
      <c r="CW35" s="37"/>
      <c r="CX35" s="37"/>
      <c r="CY35" s="38"/>
      <c r="CZ35" s="38"/>
      <c r="DA35" s="38"/>
      <c r="DB35" s="82"/>
      <c r="DC35" s="38"/>
      <c r="DD35" s="37"/>
      <c r="DE35" s="37"/>
      <c r="DF35" s="38"/>
      <c r="DG35" s="38"/>
      <c r="DH35" s="38"/>
      <c r="DI35" s="82"/>
      <c r="DJ35" s="38"/>
      <c r="DK35" s="37"/>
      <c r="DL35" s="37"/>
      <c r="DM35" s="38"/>
      <c r="DN35" s="38"/>
      <c r="DO35" s="38"/>
      <c r="DP35" s="82"/>
      <c r="DQ35" s="38"/>
      <c r="DR35" s="37"/>
      <c r="DS35" s="37"/>
      <c r="DT35" s="38"/>
      <c r="DU35" s="38"/>
    </row>
    <row r="36" spans="3:125" x14ac:dyDescent="0.2">
      <c r="C36" s="3" t="s">
        <v>70</v>
      </c>
      <c r="D36" s="37"/>
      <c r="E36" s="38"/>
      <c r="F36" s="38"/>
      <c r="G36" s="38"/>
      <c r="H36" s="38"/>
      <c r="I36" s="38"/>
      <c r="J36" s="37"/>
      <c r="K36" s="37"/>
      <c r="L36" s="38"/>
      <c r="M36" s="38"/>
      <c r="N36" s="38"/>
      <c r="O36" s="38"/>
      <c r="P36" s="38"/>
      <c r="Q36" s="37"/>
      <c r="R36" s="37"/>
      <c r="S36" s="38"/>
      <c r="T36" s="38"/>
      <c r="U36" s="38"/>
      <c r="V36" s="38"/>
      <c r="W36" s="38"/>
      <c r="X36" s="37"/>
      <c r="Y36" s="37"/>
      <c r="Z36" s="38"/>
      <c r="AA36" s="38"/>
      <c r="AB36" s="38"/>
      <c r="AC36" s="38"/>
      <c r="AD36" s="38"/>
      <c r="AE36" s="37"/>
      <c r="AF36" s="37"/>
      <c r="AG36" s="38"/>
      <c r="AH36" s="38"/>
      <c r="AI36" s="38"/>
      <c r="AJ36" s="38"/>
      <c r="AK36" s="38"/>
      <c r="AL36" s="37"/>
      <c r="AM36" s="37"/>
      <c r="AN36" s="38"/>
      <c r="AO36" s="38"/>
      <c r="AP36" s="38"/>
      <c r="AQ36" s="38"/>
      <c r="AR36" s="38"/>
      <c r="AS36" s="37"/>
      <c r="AT36" s="37"/>
      <c r="AU36" s="38"/>
      <c r="AV36" s="38"/>
      <c r="AW36" s="38"/>
      <c r="AX36" s="38"/>
      <c r="AY36" s="38"/>
      <c r="AZ36" s="37"/>
      <c r="BA36" s="37"/>
      <c r="BB36" s="38"/>
      <c r="BC36" s="38"/>
      <c r="BD36" s="38"/>
      <c r="BE36" s="38"/>
      <c r="BF36" s="38"/>
      <c r="BG36" s="37"/>
      <c r="BH36" s="37"/>
      <c r="BI36" s="38"/>
      <c r="BJ36" s="38"/>
      <c r="BK36" s="38"/>
      <c r="BL36" s="82"/>
      <c r="BM36" s="38"/>
      <c r="BN36" s="37"/>
      <c r="BO36" s="37"/>
      <c r="BP36" s="38"/>
      <c r="BQ36" s="38"/>
      <c r="BR36" s="38"/>
      <c r="BS36" s="82"/>
      <c r="BT36" s="38"/>
      <c r="BU36" s="37"/>
      <c r="BV36" s="37"/>
      <c r="BW36" s="38"/>
      <c r="BX36" s="38"/>
      <c r="BY36" s="38"/>
      <c r="BZ36" s="82"/>
      <c r="CA36" s="38"/>
      <c r="CB36" s="37"/>
      <c r="CC36" s="37"/>
      <c r="CD36" s="38"/>
      <c r="CE36" s="38"/>
      <c r="CF36" s="38"/>
      <c r="CG36" s="82"/>
      <c r="CH36" s="38"/>
      <c r="CI36" s="37"/>
      <c r="CJ36" s="37"/>
      <c r="CK36" s="38"/>
      <c r="CL36" s="38"/>
      <c r="CM36" s="38"/>
      <c r="CN36" s="82"/>
      <c r="CO36" s="38"/>
      <c r="CP36" s="37"/>
      <c r="CQ36" s="37"/>
      <c r="CR36" s="38"/>
      <c r="CS36" s="38"/>
      <c r="CT36" s="38"/>
      <c r="CU36" s="82"/>
      <c r="CV36" s="38"/>
      <c r="CW36" s="37"/>
      <c r="CX36" s="37"/>
      <c r="CY36" s="38"/>
      <c r="CZ36" s="38"/>
      <c r="DA36" s="38"/>
      <c r="DB36" s="82"/>
      <c r="DC36" s="38"/>
      <c r="DD36" s="37"/>
      <c r="DE36" s="37"/>
      <c r="DF36" s="38"/>
      <c r="DG36" s="38"/>
      <c r="DH36" s="38"/>
      <c r="DI36" s="82"/>
      <c r="DJ36" s="38"/>
      <c r="DK36" s="37"/>
      <c r="DL36" s="37"/>
      <c r="DM36" s="38"/>
      <c r="DN36" s="38"/>
      <c r="DO36" s="38"/>
      <c r="DP36" s="82"/>
      <c r="DQ36" s="38"/>
      <c r="DR36" s="37"/>
      <c r="DS36" s="37"/>
      <c r="DT36" s="38"/>
      <c r="DU36" s="38"/>
    </row>
    <row r="37" spans="3:125" x14ac:dyDescent="0.2">
      <c r="C37" s="3" t="s">
        <v>71</v>
      </c>
      <c r="D37" s="37"/>
      <c r="E37" s="40"/>
      <c r="F37" s="40"/>
      <c r="G37" s="40"/>
      <c r="H37" s="62">
        <v>1200</v>
      </c>
      <c r="I37" s="38"/>
      <c r="J37" s="37"/>
      <c r="K37" s="37"/>
      <c r="L37" s="40"/>
      <c r="M37" s="40"/>
      <c r="N37" s="40"/>
      <c r="O37" s="62">
        <f>H37</f>
        <v>1200</v>
      </c>
      <c r="P37" s="38"/>
      <c r="Q37" s="37"/>
      <c r="R37" s="37"/>
      <c r="S37" s="40"/>
      <c r="T37" s="40"/>
      <c r="U37" s="40"/>
      <c r="V37" s="62">
        <f>O37</f>
        <v>1200</v>
      </c>
      <c r="W37" s="38"/>
      <c r="X37" s="37"/>
      <c r="Y37" s="37"/>
      <c r="Z37" s="40"/>
      <c r="AA37" s="40"/>
      <c r="AB37" s="40"/>
      <c r="AC37" s="71">
        <f>V37</f>
        <v>1200</v>
      </c>
      <c r="AD37" s="38"/>
      <c r="AE37" s="37"/>
      <c r="AF37" s="37"/>
      <c r="AG37" s="40"/>
      <c r="AH37" s="40"/>
      <c r="AI37" s="40"/>
      <c r="AJ37" s="71">
        <f>AC37</f>
        <v>1200</v>
      </c>
      <c r="AK37" s="38"/>
      <c r="AL37" s="37"/>
      <c r="AM37" s="37"/>
      <c r="AN37" s="38"/>
      <c r="AO37" s="38"/>
      <c r="AP37" s="38"/>
      <c r="AQ37" s="64">
        <f>AJ37</f>
        <v>1200</v>
      </c>
      <c r="AR37" s="38"/>
      <c r="AS37" s="37"/>
      <c r="AT37" s="37"/>
      <c r="AU37" s="40"/>
      <c r="AV37" s="40"/>
      <c r="AW37" s="40"/>
      <c r="AX37" s="64">
        <f>AQ37</f>
        <v>1200</v>
      </c>
      <c r="AY37" s="38"/>
      <c r="AZ37" s="37"/>
      <c r="BA37" s="37"/>
      <c r="BB37" s="38"/>
      <c r="BC37" s="38"/>
      <c r="BD37" s="38"/>
      <c r="BE37" s="64">
        <f>AX37</f>
        <v>1200</v>
      </c>
      <c r="BF37" s="38"/>
      <c r="BG37" s="37"/>
      <c r="BH37" s="37"/>
      <c r="BI37" s="40"/>
      <c r="BJ37" s="40"/>
      <c r="BK37" s="40"/>
      <c r="BL37" s="81">
        <f>BE37</f>
        <v>1200</v>
      </c>
      <c r="BM37" s="40"/>
      <c r="BN37" s="37"/>
      <c r="BO37" s="37"/>
      <c r="BP37" s="40"/>
      <c r="BQ37" s="40"/>
      <c r="BR37" s="40"/>
      <c r="BS37" s="81">
        <f>BL37</f>
        <v>1200</v>
      </c>
      <c r="BT37" s="40"/>
      <c r="BU37" s="37"/>
      <c r="BV37" s="37"/>
      <c r="BW37" s="40"/>
      <c r="BX37" s="40"/>
      <c r="BY37" s="40"/>
      <c r="BZ37" s="81">
        <f>BS37</f>
        <v>1200</v>
      </c>
      <c r="CA37" s="40"/>
      <c r="CB37" s="37"/>
      <c r="CC37" s="37"/>
      <c r="CD37" s="40"/>
      <c r="CE37" s="40"/>
      <c r="CF37" s="40"/>
      <c r="CG37" s="81">
        <f>BZ37</f>
        <v>1200</v>
      </c>
      <c r="CH37" s="40"/>
      <c r="CI37" s="37"/>
      <c r="CJ37" s="37"/>
      <c r="CK37" s="40"/>
      <c r="CL37" s="40"/>
      <c r="CM37" s="40"/>
      <c r="CN37" s="81">
        <f>CG37</f>
        <v>1200</v>
      </c>
      <c r="CO37" s="40"/>
      <c r="CP37" s="37"/>
      <c r="CQ37" s="37"/>
      <c r="CR37" s="40"/>
      <c r="CS37" s="40"/>
      <c r="CT37" s="40"/>
      <c r="CU37" s="81">
        <f>CN37</f>
        <v>1200</v>
      </c>
      <c r="CV37" s="40"/>
      <c r="CW37" s="37"/>
      <c r="CX37" s="37"/>
      <c r="CY37" s="40"/>
      <c r="CZ37" s="40"/>
      <c r="DA37" s="40"/>
      <c r="DB37" s="81">
        <f>CU37</f>
        <v>1200</v>
      </c>
      <c r="DC37" s="40"/>
      <c r="DD37" s="37"/>
      <c r="DE37" s="37"/>
      <c r="DF37" s="40"/>
      <c r="DG37" s="40"/>
      <c r="DH37" s="40"/>
      <c r="DI37" s="81">
        <f>DB37</f>
        <v>1200</v>
      </c>
      <c r="DJ37" s="40"/>
      <c r="DK37" s="37"/>
      <c r="DL37" s="37"/>
      <c r="DM37" s="40"/>
      <c r="DN37" s="40"/>
      <c r="DO37" s="40"/>
      <c r="DP37" s="81">
        <f>DI37</f>
        <v>1200</v>
      </c>
      <c r="DQ37" s="40"/>
      <c r="DR37" s="37"/>
      <c r="DS37" s="37"/>
      <c r="DT37" s="40"/>
      <c r="DU37" s="40"/>
    </row>
    <row r="38" spans="3:125" s="4" customFormat="1" ht="13.5" customHeight="1" x14ac:dyDescent="0.2">
      <c r="C38" s="3" t="s">
        <v>72</v>
      </c>
      <c r="D38" s="37"/>
      <c r="E38" s="40"/>
      <c r="F38" s="40"/>
      <c r="G38" s="40"/>
      <c r="H38" s="62">
        <v>7000</v>
      </c>
      <c r="I38" s="38"/>
      <c r="J38" s="37"/>
      <c r="K38" s="37"/>
      <c r="L38" s="40"/>
      <c r="M38" s="40"/>
      <c r="N38" s="40"/>
      <c r="O38" s="62">
        <f>H38</f>
        <v>7000</v>
      </c>
      <c r="P38" s="38"/>
      <c r="Q38" s="37"/>
      <c r="R38" s="37"/>
      <c r="S38" s="40"/>
      <c r="T38" s="40"/>
      <c r="U38" s="40"/>
      <c r="V38" s="62">
        <f>O38</f>
        <v>7000</v>
      </c>
      <c r="W38" s="38"/>
      <c r="X38" s="37"/>
      <c r="Y38" s="37"/>
      <c r="Z38" s="40"/>
      <c r="AA38" s="40"/>
      <c r="AB38" s="40"/>
      <c r="AC38" s="71">
        <f>V38</f>
        <v>7000</v>
      </c>
      <c r="AD38" s="38"/>
      <c r="AE38" s="37"/>
      <c r="AF38" s="37"/>
      <c r="AG38" s="40"/>
      <c r="AH38" s="40"/>
      <c r="AI38" s="40"/>
      <c r="AJ38" s="91">
        <f>AC38</f>
        <v>7000</v>
      </c>
      <c r="AK38" s="38"/>
      <c r="AL38" s="37"/>
      <c r="AM38" s="37"/>
      <c r="AN38" s="38"/>
      <c r="AO38" s="38"/>
      <c r="AP38" s="38"/>
      <c r="AQ38" s="91">
        <f>AJ38</f>
        <v>7000</v>
      </c>
      <c r="AR38" s="38"/>
      <c r="AS38" s="37"/>
      <c r="AT38" s="37"/>
      <c r="AU38" s="40"/>
      <c r="AV38" s="40"/>
      <c r="AW38" s="40"/>
      <c r="AX38" s="91">
        <f>AQ38</f>
        <v>7000</v>
      </c>
      <c r="AY38" s="38"/>
      <c r="AZ38" s="37"/>
      <c r="BA38" s="37"/>
      <c r="BB38" s="38"/>
      <c r="BC38" s="38"/>
      <c r="BD38" s="38"/>
      <c r="BE38" s="91">
        <f>AX38</f>
        <v>7000</v>
      </c>
      <c r="BF38" s="38"/>
      <c r="BG38" s="37"/>
      <c r="BH38" s="37"/>
      <c r="BI38" s="38"/>
      <c r="BJ38" s="38"/>
      <c r="BK38" s="38"/>
      <c r="BL38" s="81">
        <f>BE38*(1+'Récap trésorerie'!Y3)</f>
        <v>1399.9999999999998</v>
      </c>
      <c r="BM38" s="38"/>
      <c r="BN38" s="37"/>
      <c r="BO38" s="37"/>
      <c r="BP38" s="38"/>
      <c r="BQ38" s="38"/>
      <c r="BR38" s="38"/>
      <c r="BS38" s="81">
        <f>BL38</f>
        <v>1399.9999999999998</v>
      </c>
      <c r="BT38" s="38"/>
      <c r="BU38" s="37"/>
      <c r="BV38" s="37"/>
      <c r="BW38" s="38"/>
      <c r="BX38" s="38"/>
      <c r="BY38" s="38"/>
      <c r="BZ38" s="81">
        <f>BS38</f>
        <v>1399.9999999999998</v>
      </c>
      <c r="CA38" s="38"/>
      <c r="CB38" s="37"/>
      <c r="CC38" s="37"/>
      <c r="CD38" s="38"/>
      <c r="CE38" s="38"/>
      <c r="CF38" s="38"/>
      <c r="CG38" s="81">
        <f>BZ38</f>
        <v>1399.9999999999998</v>
      </c>
      <c r="CH38" s="38"/>
      <c r="CI38" s="37"/>
      <c r="CJ38" s="37"/>
      <c r="CK38" s="38"/>
      <c r="CL38" s="38"/>
      <c r="CM38" s="38"/>
      <c r="CN38" s="81">
        <f>CG38</f>
        <v>1399.9999999999998</v>
      </c>
      <c r="CO38" s="38"/>
      <c r="CP38" s="37"/>
      <c r="CQ38" s="37"/>
      <c r="CR38" s="38"/>
      <c r="CS38" s="38"/>
      <c r="CT38" s="38"/>
      <c r="CU38" s="81">
        <f>CN38</f>
        <v>1399.9999999999998</v>
      </c>
      <c r="CV38" s="38"/>
      <c r="CW38" s="37"/>
      <c r="CX38" s="37"/>
      <c r="CY38" s="38"/>
      <c r="CZ38" s="38"/>
      <c r="DA38" s="38"/>
      <c r="DB38" s="81">
        <f>CU38</f>
        <v>1399.9999999999998</v>
      </c>
      <c r="DC38" s="38"/>
      <c r="DD38" s="37"/>
      <c r="DE38" s="37"/>
      <c r="DF38" s="38"/>
      <c r="DG38" s="38"/>
      <c r="DH38" s="38"/>
      <c r="DI38" s="81">
        <f>DB38</f>
        <v>1399.9999999999998</v>
      </c>
      <c r="DJ38" s="38"/>
      <c r="DK38" s="37"/>
      <c r="DL38" s="37"/>
      <c r="DM38" s="38"/>
      <c r="DN38" s="38"/>
      <c r="DO38" s="38"/>
      <c r="DP38" s="81">
        <f>DI38</f>
        <v>1399.9999999999998</v>
      </c>
      <c r="DQ38" s="38"/>
      <c r="DR38" s="37"/>
      <c r="DS38" s="37"/>
      <c r="DT38" s="38"/>
      <c r="DU38" s="38"/>
    </row>
    <row r="39" spans="3:125" x14ac:dyDescent="0.2">
      <c r="C39" s="3" t="s">
        <v>73</v>
      </c>
      <c r="D39" s="37"/>
      <c r="E39" s="40"/>
      <c r="F39" s="40"/>
      <c r="G39" s="40"/>
      <c r="H39" s="39"/>
      <c r="I39" s="38"/>
      <c r="J39" s="37"/>
      <c r="K39" s="37"/>
      <c r="L39" s="40"/>
      <c r="M39" s="40"/>
      <c r="N39" s="40"/>
      <c r="O39" s="39"/>
      <c r="P39" s="38"/>
      <c r="Q39" s="37"/>
      <c r="R39" s="37"/>
      <c r="S39" s="40"/>
      <c r="T39" s="40"/>
      <c r="U39" s="40"/>
      <c r="V39" s="39"/>
      <c r="W39" s="38"/>
      <c r="X39" s="37"/>
      <c r="Y39" s="37"/>
      <c r="Z39" s="40"/>
      <c r="AA39" s="40"/>
      <c r="AB39" s="40"/>
      <c r="AC39" s="39"/>
      <c r="AD39" s="38"/>
      <c r="AE39" s="37"/>
      <c r="AF39" s="37"/>
      <c r="AG39" s="40"/>
      <c r="AH39" s="40"/>
      <c r="AI39" s="40"/>
      <c r="AJ39" s="39"/>
      <c r="AK39" s="38"/>
      <c r="AL39" s="37"/>
      <c r="AM39" s="37"/>
      <c r="AN39" s="40"/>
      <c r="AO39" s="40"/>
      <c r="AP39" s="40"/>
      <c r="AQ39" s="39"/>
      <c r="AR39" s="38"/>
      <c r="AS39" s="37"/>
      <c r="AT39" s="37"/>
      <c r="AU39" s="40"/>
      <c r="AV39" s="40"/>
      <c r="AW39" s="40"/>
      <c r="AX39" s="64"/>
      <c r="AY39" s="38"/>
      <c r="AZ39" s="37"/>
      <c r="BA39" s="37"/>
      <c r="BB39" s="38"/>
      <c r="BC39" s="38"/>
      <c r="BD39" s="38"/>
      <c r="BE39" s="81"/>
      <c r="BF39" s="38"/>
      <c r="BG39" s="37"/>
      <c r="BH39" s="37"/>
      <c r="BI39" s="40"/>
      <c r="BJ39" s="40"/>
      <c r="BK39" s="40"/>
      <c r="BL39" s="40"/>
      <c r="BM39" s="40"/>
      <c r="BN39" s="37"/>
      <c r="BO39" s="37"/>
      <c r="BP39" s="40"/>
      <c r="BQ39" s="40"/>
      <c r="BR39" s="40"/>
      <c r="BS39" s="40"/>
      <c r="BT39" s="40"/>
      <c r="BU39" s="37"/>
      <c r="BV39" s="37"/>
      <c r="BW39" s="40"/>
      <c r="BX39" s="40"/>
      <c r="BY39" s="40"/>
      <c r="BZ39" s="40"/>
      <c r="CA39" s="40"/>
      <c r="CB39" s="37"/>
      <c r="CC39" s="37"/>
      <c r="CD39" s="40"/>
      <c r="CE39" s="40"/>
      <c r="CF39" s="40"/>
      <c r="CG39" s="40"/>
      <c r="CH39" s="40"/>
      <c r="CI39" s="37"/>
      <c r="CJ39" s="37"/>
      <c r="CK39" s="40"/>
      <c r="CL39" s="40"/>
      <c r="CM39" s="40"/>
      <c r="CN39" s="40"/>
      <c r="CO39" s="40"/>
      <c r="CP39" s="37"/>
      <c r="CQ39" s="37"/>
      <c r="CR39" s="40"/>
      <c r="CS39" s="40"/>
      <c r="CT39" s="40"/>
      <c r="CU39" s="40"/>
      <c r="CV39" s="40"/>
      <c r="CW39" s="37"/>
      <c r="CX39" s="37"/>
      <c r="CY39" s="40"/>
      <c r="CZ39" s="40"/>
      <c r="DA39" s="40"/>
      <c r="DB39" s="40"/>
      <c r="DC39" s="40"/>
      <c r="DD39" s="37"/>
      <c r="DE39" s="37"/>
      <c r="DF39" s="40"/>
      <c r="DG39" s="40"/>
      <c r="DH39" s="40"/>
      <c r="DI39" s="40"/>
      <c r="DJ39" s="40"/>
      <c r="DK39" s="37"/>
      <c r="DL39" s="37"/>
      <c r="DM39" s="40"/>
      <c r="DN39" s="40"/>
      <c r="DO39" s="40"/>
      <c r="DP39" s="40"/>
      <c r="DQ39" s="40"/>
      <c r="DR39" s="37"/>
      <c r="DS39" s="37"/>
      <c r="DT39" s="40"/>
      <c r="DU39" s="40"/>
    </row>
    <row r="40" spans="3:125" x14ac:dyDescent="0.2">
      <c r="C40" s="3" t="s">
        <v>80</v>
      </c>
      <c r="D40" s="37"/>
      <c r="E40" s="40"/>
      <c r="F40" s="40"/>
      <c r="G40" s="40"/>
      <c r="H40" s="39"/>
      <c r="I40" s="38"/>
      <c r="J40" s="37"/>
      <c r="K40" s="37"/>
      <c r="L40" s="40"/>
      <c r="M40" s="40"/>
      <c r="N40" s="40"/>
      <c r="O40" s="39"/>
      <c r="P40" s="38"/>
      <c r="Q40" s="37"/>
      <c r="R40" s="37"/>
      <c r="S40" s="40"/>
      <c r="T40" s="40"/>
      <c r="U40" s="40"/>
      <c r="V40" s="39"/>
      <c r="W40" s="38"/>
      <c r="X40" s="37"/>
      <c r="Y40" s="37"/>
      <c r="Z40" s="40"/>
      <c r="AA40" s="40"/>
      <c r="AB40" s="40"/>
      <c r="AC40" s="39"/>
      <c r="AD40" s="38"/>
      <c r="AE40" s="37"/>
      <c r="AF40" s="37"/>
      <c r="AG40" s="40"/>
      <c r="AH40" s="40"/>
      <c r="AI40" s="40"/>
      <c r="AJ40" s="39"/>
      <c r="AK40" s="38"/>
      <c r="AL40" s="37"/>
      <c r="AM40" s="37"/>
      <c r="AN40" s="40"/>
      <c r="AO40" s="40"/>
      <c r="AP40" s="40"/>
      <c r="AQ40" s="39"/>
      <c r="AR40" s="38"/>
      <c r="AS40" s="37"/>
      <c r="AT40" s="37"/>
      <c r="AU40" s="40"/>
      <c r="AV40" s="40"/>
      <c r="AW40" s="40"/>
      <c r="AX40" s="64"/>
      <c r="AY40" s="38"/>
      <c r="AZ40" s="37"/>
      <c r="BA40" s="37"/>
      <c r="BB40" s="38"/>
      <c r="BC40" s="38"/>
      <c r="BD40" s="38"/>
      <c r="BE40" s="64"/>
      <c r="BF40" s="38"/>
      <c r="BG40" s="37"/>
      <c r="BH40" s="37"/>
      <c r="BI40" s="40"/>
      <c r="BJ40" s="40"/>
      <c r="BK40" s="40"/>
      <c r="BL40" s="40"/>
      <c r="BM40" s="40"/>
      <c r="BN40" s="37"/>
      <c r="BO40" s="37"/>
      <c r="BP40" s="40"/>
      <c r="BQ40" s="40"/>
      <c r="BR40" s="40"/>
      <c r="BS40" s="40"/>
      <c r="BT40" s="40"/>
      <c r="BU40" s="37"/>
      <c r="BV40" s="37"/>
      <c r="BW40" s="40"/>
      <c r="BX40" s="40"/>
      <c r="BY40" s="40"/>
      <c r="BZ40" s="40"/>
      <c r="CA40" s="40"/>
      <c r="CB40" s="37"/>
      <c r="CC40" s="37"/>
      <c r="CD40" s="40"/>
      <c r="CE40" s="40"/>
      <c r="CF40" s="40"/>
      <c r="CG40" s="40"/>
      <c r="CH40" s="40"/>
      <c r="CI40" s="37"/>
      <c r="CJ40" s="37"/>
      <c r="CK40" s="40"/>
      <c r="CL40" s="40"/>
      <c r="CM40" s="40"/>
      <c r="CN40" s="40"/>
      <c r="CO40" s="40"/>
      <c r="CP40" s="37"/>
      <c r="CQ40" s="37"/>
      <c r="CR40" s="40"/>
      <c r="CS40" s="40"/>
      <c r="CT40" s="40"/>
      <c r="CU40" s="40"/>
      <c r="CV40" s="40"/>
      <c r="CW40" s="37"/>
      <c r="CX40" s="37"/>
      <c r="CY40" s="40"/>
      <c r="CZ40" s="40"/>
      <c r="DA40" s="40"/>
      <c r="DB40" s="40"/>
      <c r="DC40" s="40"/>
      <c r="DD40" s="37"/>
      <c r="DE40" s="37"/>
      <c r="DF40" s="40"/>
      <c r="DG40" s="40"/>
      <c r="DH40" s="40"/>
      <c r="DI40" s="40"/>
      <c r="DJ40" s="40"/>
      <c r="DK40" s="37"/>
      <c r="DL40" s="37"/>
      <c r="DM40" s="40"/>
      <c r="DN40" s="40"/>
      <c r="DO40" s="40"/>
      <c r="DP40" s="40"/>
      <c r="DQ40" s="40"/>
      <c r="DR40" s="37"/>
      <c r="DS40" s="37"/>
      <c r="DT40" s="40"/>
      <c r="DU40" s="40"/>
    </row>
    <row r="41" spans="3:125" x14ac:dyDescent="0.2">
      <c r="C41" s="44" t="s">
        <v>103</v>
      </c>
      <c r="D41" s="43">
        <f>SUM(D7:D40)</f>
        <v>0</v>
      </c>
      <c r="E41" s="43">
        <f>SUM(E7:E40)</f>
        <v>6868</v>
      </c>
      <c r="F41" s="43">
        <f t="shared" ref="F41:BQ41" si="3">SUM(F7:F40)</f>
        <v>0</v>
      </c>
      <c r="G41" s="43">
        <f t="shared" si="3"/>
        <v>0</v>
      </c>
      <c r="H41" s="43">
        <f t="shared" si="3"/>
        <v>23100</v>
      </c>
      <c r="I41" s="43">
        <f t="shared" si="3"/>
        <v>0</v>
      </c>
      <c r="J41" s="43">
        <f t="shared" si="3"/>
        <v>0</v>
      </c>
      <c r="K41" s="43">
        <f t="shared" si="3"/>
        <v>0</v>
      </c>
      <c r="L41" s="43">
        <f t="shared" si="3"/>
        <v>3456</v>
      </c>
      <c r="M41" s="43">
        <f t="shared" si="3"/>
        <v>0</v>
      </c>
      <c r="N41" s="43">
        <f t="shared" si="3"/>
        <v>0</v>
      </c>
      <c r="O41" s="43">
        <f t="shared" si="3"/>
        <v>48100</v>
      </c>
      <c r="P41" s="43">
        <f t="shared" si="3"/>
        <v>0</v>
      </c>
      <c r="Q41" s="43">
        <f t="shared" si="3"/>
        <v>0</v>
      </c>
      <c r="R41" s="43">
        <f t="shared" si="3"/>
        <v>0</v>
      </c>
      <c r="S41" s="43">
        <f t="shared" si="3"/>
        <v>3456</v>
      </c>
      <c r="T41" s="43">
        <f t="shared" si="3"/>
        <v>0</v>
      </c>
      <c r="U41" s="43">
        <f t="shared" si="3"/>
        <v>0</v>
      </c>
      <c r="V41" s="43">
        <f t="shared" si="3"/>
        <v>23100</v>
      </c>
      <c r="W41" s="43">
        <f t="shared" si="3"/>
        <v>0</v>
      </c>
      <c r="X41" s="43">
        <f t="shared" si="3"/>
        <v>0</v>
      </c>
      <c r="Y41" s="43">
        <f t="shared" si="3"/>
        <v>0</v>
      </c>
      <c r="Z41" s="43">
        <f t="shared" si="3"/>
        <v>3456</v>
      </c>
      <c r="AA41" s="43">
        <f t="shared" si="3"/>
        <v>0</v>
      </c>
      <c r="AB41" s="43">
        <f t="shared" si="3"/>
        <v>0</v>
      </c>
      <c r="AC41" s="43">
        <f t="shared" si="3"/>
        <v>23100</v>
      </c>
      <c r="AD41" s="43">
        <f t="shared" si="3"/>
        <v>3000</v>
      </c>
      <c r="AE41" s="43">
        <f t="shared" si="3"/>
        <v>0</v>
      </c>
      <c r="AF41" s="43">
        <f t="shared" si="3"/>
        <v>0</v>
      </c>
      <c r="AG41" s="43">
        <f t="shared" si="3"/>
        <v>3456</v>
      </c>
      <c r="AH41" s="43">
        <f t="shared" si="3"/>
        <v>0</v>
      </c>
      <c r="AI41" s="43">
        <f t="shared" si="3"/>
        <v>0</v>
      </c>
      <c r="AJ41" s="43">
        <f t="shared" si="3"/>
        <v>24012</v>
      </c>
      <c r="AK41" s="43">
        <f t="shared" si="3"/>
        <v>0</v>
      </c>
      <c r="AL41" s="43">
        <f t="shared" si="3"/>
        <v>0</v>
      </c>
      <c r="AM41" s="43">
        <f t="shared" si="3"/>
        <v>0</v>
      </c>
      <c r="AN41" s="43">
        <f t="shared" si="3"/>
        <v>3456</v>
      </c>
      <c r="AO41" s="43">
        <f t="shared" si="3"/>
        <v>0</v>
      </c>
      <c r="AP41" s="43">
        <f t="shared" si="3"/>
        <v>0</v>
      </c>
      <c r="AQ41" s="43">
        <f t="shared" si="3"/>
        <v>20600</v>
      </c>
      <c r="AR41" s="43">
        <f t="shared" si="3"/>
        <v>0</v>
      </c>
      <c r="AS41" s="43">
        <f t="shared" si="3"/>
        <v>0</v>
      </c>
      <c r="AT41" s="43">
        <f t="shared" si="3"/>
        <v>0</v>
      </c>
      <c r="AU41" s="43">
        <f t="shared" si="3"/>
        <v>2000</v>
      </c>
      <c r="AV41" s="43">
        <f t="shared" si="3"/>
        <v>25000</v>
      </c>
      <c r="AW41" s="43">
        <f t="shared" si="3"/>
        <v>0</v>
      </c>
      <c r="AX41" s="43">
        <f t="shared" si="3"/>
        <v>20600</v>
      </c>
      <c r="AY41" s="43">
        <f t="shared" si="3"/>
        <v>0</v>
      </c>
      <c r="AZ41" s="43">
        <f t="shared" si="3"/>
        <v>0</v>
      </c>
      <c r="BA41" s="43">
        <f t="shared" si="3"/>
        <v>0</v>
      </c>
      <c r="BB41" s="43">
        <f t="shared" si="3"/>
        <v>2000</v>
      </c>
      <c r="BC41" s="43">
        <f t="shared" si="3"/>
        <v>0</v>
      </c>
      <c r="BD41" s="43">
        <f t="shared" si="3"/>
        <v>0</v>
      </c>
      <c r="BE41" s="43">
        <f t="shared" si="3"/>
        <v>17100</v>
      </c>
      <c r="BF41" s="43">
        <f t="shared" si="3"/>
        <v>0</v>
      </c>
      <c r="BG41" s="43">
        <f t="shared" si="3"/>
        <v>0</v>
      </c>
      <c r="BH41" s="43">
        <f t="shared" si="3"/>
        <v>0</v>
      </c>
      <c r="BI41" s="43">
        <f t="shared" si="3"/>
        <v>5000</v>
      </c>
      <c r="BJ41" s="43">
        <f t="shared" si="3"/>
        <v>0</v>
      </c>
      <c r="BK41" s="43">
        <f t="shared" si="3"/>
        <v>0</v>
      </c>
      <c r="BL41" s="43">
        <f t="shared" si="3"/>
        <v>8100</v>
      </c>
      <c r="BM41" s="43">
        <f t="shared" si="3"/>
        <v>0</v>
      </c>
      <c r="BN41" s="43">
        <f t="shared" si="3"/>
        <v>0</v>
      </c>
      <c r="BO41" s="43">
        <f t="shared" si="3"/>
        <v>0</v>
      </c>
      <c r="BP41" s="43">
        <f t="shared" si="3"/>
        <v>2912</v>
      </c>
      <c r="BQ41" s="43">
        <f t="shared" si="3"/>
        <v>0</v>
      </c>
      <c r="BR41" s="43">
        <f t="shared" ref="BR41:CQ41" si="4">SUM(BR7:BR40)</f>
        <v>0</v>
      </c>
      <c r="BS41" s="43">
        <f t="shared" si="4"/>
        <v>8100</v>
      </c>
      <c r="BT41" s="43">
        <f t="shared" si="4"/>
        <v>0</v>
      </c>
      <c r="BU41" s="43">
        <f t="shared" si="4"/>
        <v>0</v>
      </c>
      <c r="BV41" s="43">
        <f t="shared" si="4"/>
        <v>0</v>
      </c>
      <c r="BW41" s="43">
        <f t="shared" si="4"/>
        <v>2000</v>
      </c>
      <c r="BX41" s="43">
        <f t="shared" si="4"/>
        <v>0</v>
      </c>
      <c r="BY41" s="43">
        <f t="shared" si="4"/>
        <v>0</v>
      </c>
      <c r="BZ41" s="43">
        <f t="shared" si="4"/>
        <v>23100</v>
      </c>
      <c r="CA41" s="43">
        <f t="shared" si="4"/>
        <v>0</v>
      </c>
      <c r="CB41" s="43">
        <f t="shared" si="4"/>
        <v>0</v>
      </c>
      <c r="CC41" s="43">
        <f t="shared" si="4"/>
        <v>0</v>
      </c>
      <c r="CD41" s="43">
        <f t="shared" si="4"/>
        <v>2000</v>
      </c>
      <c r="CE41" s="43">
        <f t="shared" si="4"/>
        <v>0</v>
      </c>
      <c r="CF41" s="43">
        <f t="shared" si="4"/>
        <v>0</v>
      </c>
      <c r="CG41" s="43">
        <f t="shared" si="4"/>
        <v>8100</v>
      </c>
      <c r="CH41" s="43">
        <f t="shared" si="4"/>
        <v>0</v>
      </c>
      <c r="CI41" s="43">
        <f t="shared" si="4"/>
        <v>0</v>
      </c>
      <c r="CJ41" s="43">
        <f t="shared" si="4"/>
        <v>0</v>
      </c>
      <c r="CK41" s="43">
        <f t="shared" si="4"/>
        <v>2000</v>
      </c>
      <c r="CL41" s="43">
        <f t="shared" si="4"/>
        <v>0</v>
      </c>
      <c r="CM41" s="43">
        <f t="shared" si="4"/>
        <v>0</v>
      </c>
      <c r="CN41" s="43">
        <f t="shared" si="4"/>
        <v>8100</v>
      </c>
      <c r="CO41" s="43">
        <f t="shared" si="4"/>
        <v>0</v>
      </c>
      <c r="CP41" s="43">
        <f t="shared" si="4"/>
        <v>0</v>
      </c>
      <c r="CQ41" s="43">
        <f t="shared" si="4"/>
        <v>0</v>
      </c>
      <c r="CR41" s="43">
        <f t="shared" ref="CR41:DU41" si="5">SUM(CR7:CR40)</f>
        <v>2000</v>
      </c>
      <c r="CS41" s="43">
        <f t="shared" si="5"/>
        <v>0</v>
      </c>
      <c r="CT41" s="43">
        <f t="shared" si="5"/>
        <v>0</v>
      </c>
      <c r="CU41" s="43">
        <f t="shared" si="5"/>
        <v>9600</v>
      </c>
      <c r="CV41" s="43">
        <f t="shared" si="5"/>
        <v>0</v>
      </c>
      <c r="CW41" s="43">
        <f t="shared" si="5"/>
        <v>0</v>
      </c>
      <c r="CX41" s="43">
        <f t="shared" si="5"/>
        <v>0</v>
      </c>
      <c r="CY41" s="43">
        <f t="shared" si="5"/>
        <v>2912</v>
      </c>
      <c r="CZ41" s="43">
        <f t="shared" si="5"/>
        <v>0</v>
      </c>
      <c r="DA41" s="43">
        <f t="shared" si="5"/>
        <v>0</v>
      </c>
      <c r="DB41" s="43">
        <f t="shared" si="5"/>
        <v>9600</v>
      </c>
      <c r="DC41" s="43">
        <f t="shared" si="5"/>
        <v>15000</v>
      </c>
      <c r="DD41" s="43">
        <f t="shared" si="5"/>
        <v>0</v>
      </c>
      <c r="DE41" s="43">
        <f t="shared" si="5"/>
        <v>0</v>
      </c>
      <c r="DF41" s="43">
        <f t="shared" si="5"/>
        <v>2000</v>
      </c>
      <c r="DG41" s="43">
        <f t="shared" si="5"/>
        <v>0</v>
      </c>
      <c r="DH41" s="43">
        <f t="shared" si="5"/>
        <v>0</v>
      </c>
      <c r="DI41" s="43">
        <f t="shared" si="5"/>
        <v>9600</v>
      </c>
      <c r="DJ41" s="43">
        <f t="shared" si="5"/>
        <v>0</v>
      </c>
      <c r="DK41" s="43">
        <f t="shared" si="5"/>
        <v>0</v>
      </c>
      <c r="DL41" s="43">
        <f t="shared" si="5"/>
        <v>0</v>
      </c>
      <c r="DM41" s="43">
        <f t="shared" si="5"/>
        <v>2000</v>
      </c>
      <c r="DN41" s="43">
        <f t="shared" si="5"/>
        <v>0</v>
      </c>
      <c r="DO41" s="43">
        <f t="shared" si="5"/>
        <v>0</v>
      </c>
      <c r="DP41" s="43">
        <f t="shared" si="5"/>
        <v>9600</v>
      </c>
      <c r="DQ41" s="43">
        <f t="shared" si="5"/>
        <v>0</v>
      </c>
      <c r="DR41" s="43">
        <f t="shared" si="5"/>
        <v>0</v>
      </c>
      <c r="DS41" s="43">
        <f t="shared" si="5"/>
        <v>0</v>
      </c>
      <c r="DT41" s="43">
        <f t="shared" si="5"/>
        <v>2000</v>
      </c>
      <c r="DU41" s="43">
        <f t="shared" si="5"/>
        <v>0</v>
      </c>
    </row>
    <row r="42" spans="3:125" x14ac:dyDescent="0.2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</row>
    <row r="43" spans="3:125" x14ac:dyDescent="0.2">
      <c r="C43" s="42" t="s">
        <v>4</v>
      </c>
      <c r="D43" s="80">
        <f>D5</f>
        <v>43891</v>
      </c>
      <c r="E43" s="80">
        <f t="shared" ref="E43:BP43" si="6">E5</f>
        <v>43892</v>
      </c>
      <c r="F43" s="80">
        <f t="shared" si="6"/>
        <v>43893</v>
      </c>
      <c r="G43" s="80">
        <f t="shared" si="6"/>
        <v>43894</v>
      </c>
      <c r="H43" s="80">
        <f t="shared" si="6"/>
        <v>43895</v>
      </c>
      <c r="I43" s="80">
        <f t="shared" si="6"/>
        <v>43896</v>
      </c>
      <c r="J43" s="80">
        <f t="shared" si="6"/>
        <v>43897</v>
      </c>
      <c r="K43" s="80">
        <f t="shared" si="6"/>
        <v>43898</v>
      </c>
      <c r="L43" s="80">
        <f t="shared" si="6"/>
        <v>43899</v>
      </c>
      <c r="M43" s="80">
        <f t="shared" si="6"/>
        <v>43900</v>
      </c>
      <c r="N43" s="80">
        <f t="shared" si="6"/>
        <v>43901</v>
      </c>
      <c r="O43" s="80">
        <f t="shared" si="6"/>
        <v>43902</v>
      </c>
      <c r="P43" s="80">
        <f t="shared" si="6"/>
        <v>43903</v>
      </c>
      <c r="Q43" s="80">
        <f t="shared" si="6"/>
        <v>43904</v>
      </c>
      <c r="R43" s="80">
        <f t="shared" si="6"/>
        <v>43905</v>
      </c>
      <c r="S43" s="80">
        <f t="shared" si="6"/>
        <v>43906</v>
      </c>
      <c r="T43" s="80">
        <f t="shared" si="6"/>
        <v>43907</v>
      </c>
      <c r="U43" s="80">
        <f t="shared" si="6"/>
        <v>43908</v>
      </c>
      <c r="V43" s="80">
        <f t="shared" si="6"/>
        <v>43909</v>
      </c>
      <c r="W43" s="80">
        <f t="shared" si="6"/>
        <v>43910</v>
      </c>
      <c r="X43" s="80">
        <f t="shared" si="6"/>
        <v>43911</v>
      </c>
      <c r="Y43" s="80">
        <f t="shared" si="6"/>
        <v>43912</v>
      </c>
      <c r="Z43" s="80">
        <f t="shared" si="6"/>
        <v>43913</v>
      </c>
      <c r="AA43" s="80">
        <f t="shared" si="6"/>
        <v>43914</v>
      </c>
      <c r="AB43" s="80">
        <f t="shared" si="6"/>
        <v>43915</v>
      </c>
      <c r="AC43" s="80">
        <f t="shared" si="6"/>
        <v>43916</v>
      </c>
      <c r="AD43" s="80">
        <f t="shared" si="6"/>
        <v>43917</v>
      </c>
      <c r="AE43" s="80">
        <f t="shared" si="6"/>
        <v>43918</v>
      </c>
      <c r="AF43" s="80">
        <f t="shared" si="6"/>
        <v>43919</v>
      </c>
      <c r="AG43" s="80">
        <f t="shared" si="6"/>
        <v>43920</v>
      </c>
      <c r="AH43" s="80">
        <f t="shared" si="6"/>
        <v>43921</v>
      </c>
      <c r="AI43" s="80">
        <f t="shared" si="6"/>
        <v>43922</v>
      </c>
      <c r="AJ43" s="80">
        <f t="shared" si="6"/>
        <v>43923</v>
      </c>
      <c r="AK43" s="80">
        <f t="shared" si="6"/>
        <v>43924</v>
      </c>
      <c r="AL43" s="80">
        <f t="shared" si="6"/>
        <v>43925</v>
      </c>
      <c r="AM43" s="80">
        <f t="shared" si="6"/>
        <v>43926</v>
      </c>
      <c r="AN43" s="80">
        <f t="shared" si="6"/>
        <v>43927</v>
      </c>
      <c r="AO43" s="80">
        <f t="shared" si="6"/>
        <v>43928</v>
      </c>
      <c r="AP43" s="80">
        <f t="shared" si="6"/>
        <v>43929</v>
      </c>
      <c r="AQ43" s="80">
        <f t="shared" si="6"/>
        <v>43930</v>
      </c>
      <c r="AR43" s="80">
        <f t="shared" si="6"/>
        <v>43931</v>
      </c>
      <c r="AS43" s="80">
        <f t="shared" si="6"/>
        <v>43932</v>
      </c>
      <c r="AT43" s="80">
        <f t="shared" si="6"/>
        <v>43933</v>
      </c>
      <c r="AU43" s="80">
        <f t="shared" si="6"/>
        <v>43934</v>
      </c>
      <c r="AV43" s="80">
        <f t="shared" si="6"/>
        <v>43935</v>
      </c>
      <c r="AW43" s="80">
        <f t="shared" si="6"/>
        <v>43936</v>
      </c>
      <c r="AX43" s="80">
        <f t="shared" si="6"/>
        <v>43937</v>
      </c>
      <c r="AY43" s="80">
        <f t="shared" si="6"/>
        <v>43938</v>
      </c>
      <c r="AZ43" s="80">
        <f t="shared" si="6"/>
        <v>43939</v>
      </c>
      <c r="BA43" s="80">
        <f t="shared" si="6"/>
        <v>43940</v>
      </c>
      <c r="BB43" s="80">
        <f t="shared" si="6"/>
        <v>43941</v>
      </c>
      <c r="BC43" s="80">
        <f t="shared" si="6"/>
        <v>43942</v>
      </c>
      <c r="BD43" s="80">
        <f t="shared" si="6"/>
        <v>43943</v>
      </c>
      <c r="BE43" s="80">
        <f t="shared" si="6"/>
        <v>43944</v>
      </c>
      <c r="BF43" s="80">
        <f t="shared" si="6"/>
        <v>43945</v>
      </c>
      <c r="BG43" s="80">
        <f t="shared" si="6"/>
        <v>43946</v>
      </c>
      <c r="BH43" s="80">
        <f t="shared" si="6"/>
        <v>43947</v>
      </c>
      <c r="BI43" s="80">
        <f t="shared" si="6"/>
        <v>43948</v>
      </c>
      <c r="BJ43" s="80">
        <f t="shared" si="6"/>
        <v>43949</v>
      </c>
      <c r="BK43" s="80">
        <f t="shared" si="6"/>
        <v>43950</v>
      </c>
      <c r="BL43" s="80">
        <f t="shared" si="6"/>
        <v>43951</v>
      </c>
      <c r="BM43" s="80">
        <f t="shared" si="6"/>
        <v>43952</v>
      </c>
      <c r="BN43" s="80">
        <f t="shared" si="6"/>
        <v>43953</v>
      </c>
      <c r="BO43" s="80">
        <f t="shared" si="6"/>
        <v>43954</v>
      </c>
      <c r="BP43" s="80">
        <f t="shared" si="6"/>
        <v>43955</v>
      </c>
      <c r="BQ43" s="80">
        <f t="shared" ref="BQ43:CQ43" si="7">BQ5</f>
        <v>43956</v>
      </c>
      <c r="BR43" s="80">
        <f t="shared" si="7"/>
        <v>43957</v>
      </c>
      <c r="BS43" s="80">
        <f t="shared" si="7"/>
        <v>43958</v>
      </c>
      <c r="BT43" s="80">
        <f t="shared" si="7"/>
        <v>43959</v>
      </c>
      <c r="BU43" s="80">
        <f t="shared" si="7"/>
        <v>43960</v>
      </c>
      <c r="BV43" s="80">
        <f t="shared" si="7"/>
        <v>43961</v>
      </c>
      <c r="BW43" s="80">
        <f t="shared" si="7"/>
        <v>43962</v>
      </c>
      <c r="BX43" s="80">
        <f t="shared" si="7"/>
        <v>43963</v>
      </c>
      <c r="BY43" s="80">
        <f t="shared" si="7"/>
        <v>43964</v>
      </c>
      <c r="BZ43" s="80">
        <f t="shared" si="7"/>
        <v>43965</v>
      </c>
      <c r="CA43" s="80">
        <f t="shared" si="7"/>
        <v>43966</v>
      </c>
      <c r="CB43" s="80">
        <f t="shared" si="7"/>
        <v>43967</v>
      </c>
      <c r="CC43" s="80">
        <f t="shared" si="7"/>
        <v>43968</v>
      </c>
      <c r="CD43" s="80">
        <f t="shared" si="7"/>
        <v>43969</v>
      </c>
      <c r="CE43" s="80">
        <f t="shared" si="7"/>
        <v>43970</v>
      </c>
      <c r="CF43" s="80">
        <f t="shared" si="7"/>
        <v>43971</v>
      </c>
      <c r="CG43" s="80">
        <f t="shared" si="7"/>
        <v>43972</v>
      </c>
      <c r="CH43" s="80">
        <f t="shared" si="7"/>
        <v>43973</v>
      </c>
      <c r="CI43" s="80">
        <f t="shared" si="7"/>
        <v>43974</v>
      </c>
      <c r="CJ43" s="80">
        <f t="shared" si="7"/>
        <v>43975</v>
      </c>
      <c r="CK43" s="80">
        <f t="shared" si="7"/>
        <v>43976</v>
      </c>
      <c r="CL43" s="80">
        <f t="shared" si="7"/>
        <v>43977</v>
      </c>
      <c r="CM43" s="80">
        <f t="shared" si="7"/>
        <v>43978</v>
      </c>
      <c r="CN43" s="80">
        <f t="shared" si="7"/>
        <v>43979</v>
      </c>
      <c r="CO43" s="80">
        <f t="shared" si="7"/>
        <v>43980</v>
      </c>
      <c r="CP43" s="80">
        <f t="shared" si="7"/>
        <v>43981</v>
      </c>
      <c r="CQ43" s="80">
        <f t="shared" si="7"/>
        <v>43982</v>
      </c>
      <c r="CR43" s="80">
        <f t="shared" ref="CR43:DU43" si="8">CR5</f>
        <v>43983</v>
      </c>
      <c r="CS43" s="80">
        <f t="shared" si="8"/>
        <v>43984</v>
      </c>
      <c r="CT43" s="80">
        <f t="shared" si="8"/>
        <v>43985</v>
      </c>
      <c r="CU43" s="80">
        <f t="shared" si="8"/>
        <v>43986</v>
      </c>
      <c r="CV43" s="80">
        <f t="shared" si="8"/>
        <v>43987</v>
      </c>
      <c r="CW43" s="80">
        <f t="shared" si="8"/>
        <v>43988</v>
      </c>
      <c r="CX43" s="80">
        <f t="shared" si="8"/>
        <v>43989</v>
      </c>
      <c r="CY43" s="80">
        <f t="shared" si="8"/>
        <v>43990</v>
      </c>
      <c r="CZ43" s="80">
        <f t="shared" si="8"/>
        <v>43991</v>
      </c>
      <c r="DA43" s="80">
        <f t="shared" si="8"/>
        <v>43992</v>
      </c>
      <c r="DB43" s="80">
        <f t="shared" si="8"/>
        <v>43993</v>
      </c>
      <c r="DC43" s="80">
        <f t="shared" si="8"/>
        <v>43994</v>
      </c>
      <c r="DD43" s="80">
        <f t="shared" si="8"/>
        <v>43995</v>
      </c>
      <c r="DE43" s="80">
        <f t="shared" si="8"/>
        <v>43996</v>
      </c>
      <c r="DF43" s="80">
        <f t="shared" si="8"/>
        <v>43997</v>
      </c>
      <c r="DG43" s="80">
        <f t="shared" si="8"/>
        <v>43998</v>
      </c>
      <c r="DH43" s="80">
        <f t="shared" si="8"/>
        <v>43999</v>
      </c>
      <c r="DI43" s="80">
        <f t="shared" si="8"/>
        <v>44000</v>
      </c>
      <c r="DJ43" s="80">
        <f t="shared" si="8"/>
        <v>44001</v>
      </c>
      <c r="DK43" s="80">
        <f t="shared" si="8"/>
        <v>44002</v>
      </c>
      <c r="DL43" s="80">
        <f t="shared" si="8"/>
        <v>44003</v>
      </c>
      <c r="DM43" s="80">
        <f t="shared" si="8"/>
        <v>44004</v>
      </c>
      <c r="DN43" s="80">
        <f t="shared" si="8"/>
        <v>44005</v>
      </c>
      <c r="DO43" s="80">
        <f t="shared" si="8"/>
        <v>44006</v>
      </c>
      <c r="DP43" s="80">
        <f t="shared" si="8"/>
        <v>44007</v>
      </c>
      <c r="DQ43" s="80">
        <f t="shared" si="8"/>
        <v>44008</v>
      </c>
      <c r="DR43" s="80">
        <f t="shared" si="8"/>
        <v>44009</v>
      </c>
      <c r="DS43" s="80">
        <f t="shared" si="8"/>
        <v>44010</v>
      </c>
      <c r="DT43" s="80">
        <f t="shared" si="8"/>
        <v>44011</v>
      </c>
      <c r="DU43" s="80">
        <f t="shared" si="8"/>
        <v>44012</v>
      </c>
    </row>
    <row r="44" spans="3:125" x14ac:dyDescent="0.2">
      <c r="C44" s="45" t="s">
        <v>28</v>
      </c>
      <c r="D44" s="41"/>
      <c r="E44" s="48">
        <v>256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9">
        <v>256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9">
        <v>256</v>
      </c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9">
        <v>256</v>
      </c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</row>
    <row r="45" spans="3:125" x14ac:dyDescent="0.2">
      <c r="C45" s="45" t="s">
        <v>29</v>
      </c>
      <c r="D45" s="41"/>
      <c r="E45" s="48">
        <v>556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9">
        <v>556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9">
        <v>556</v>
      </c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9">
        <v>556</v>
      </c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</row>
    <row r="46" spans="3:125" x14ac:dyDescent="0.2">
      <c r="C46" s="45" t="s">
        <v>28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</row>
    <row r="47" spans="3:125" x14ac:dyDescent="0.2">
      <c r="C47" s="45" t="s">
        <v>31</v>
      </c>
      <c r="D47" s="41"/>
      <c r="E47" s="41"/>
      <c r="F47" s="41"/>
      <c r="G47" s="41"/>
      <c r="H47" s="41"/>
      <c r="I47" s="41"/>
      <c r="J47" s="41"/>
      <c r="K47" s="41"/>
      <c r="L47" s="62">
        <v>312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63">
        <v>312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63">
        <v>312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63">
        <v>312</v>
      </c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</row>
    <row r="48" spans="3:125" x14ac:dyDescent="0.2">
      <c r="C48" s="45" t="s">
        <v>32</v>
      </c>
      <c r="D48" s="41"/>
      <c r="E48" s="41"/>
      <c r="F48" s="41"/>
      <c r="G48" s="41"/>
      <c r="H48" s="41"/>
      <c r="I48" s="41"/>
      <c r="J48" s="41"/>
      <c r="K48" s="41"/>
      <c r="L48" s="62">
        <v>312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63">
        <v>312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63">
        <v>312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63">
        <v>312</v>
      </c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</row>
    <row r="49" spans="3:125" x14ac:dyDescent="0.2">
      <c r="C49" s="46" t="s">
        <v>104</v>
      </c>
      <c r="D49" s="43">
        <f t="shared" ref="D49:AE49" si="9">SUM(D44:D48)</f>
        <v>0</v>
      </c>
      <c r="E49" s="43">
        <f t="shared" si="9"/>
        <v>812</v>
      </c>
      <c r="F49" s="43">
        <f t="shared" si="9"/>
        <v>0</v>
      </c>
      <c r="G49" s="43">
        <f t="shared" si="9"/>
        <v>0</v>
      </c>
      <c r="H49" s="43">
        <f t="shared" si="9"/>
        <v>0</v>
      </c>
      <c r="I49" s="43">
        <f t="shared" si="9"/>
        <v>0</v>
      </c>
      <c r="J49" s="43">
        <f t="shared" si="9"/>
        <v>0</v>
      </c>
      <c r="K49" s="43">
        <f t="shared" si="9"/>
        <v>0</v>
      </c>
      <c r="L49" s="43">
        <f t="shared" si="9"/>
        <v>624</v>
      </c>
      <c r="M49" s="43">
        <f t="shared" si="9"/>
        <v>0</v>
      </c>
      <c r="N49" s="43">
        <f t="shared" si="9"/>
        <v>0</v>
      </c>
      <c r="O49" s="43">
        <f t="shared" si="9"/>
        <v>0</v>
      </c>
      <c r="P49" s="43">
        <f t="shared" si="9"/>
        <v>0</v>
      </c>
      <c r="Q49" s="43">
        <f t="shared" si="9"/>
        <v>0</v>
      </c>
      <c r="R49" s="43">
        <f t="shared" si="9"/>
        <v>0</v>
      </c>
      <c r="S49" s="43">
        <f t="shared" si="9"/>
        <v>0</v>
      </c>
      <c r="T49" s="43">
        <f t="shared" si="9"/>
        <v>0</v>
      </c>
      <c r="U49" s="43">
        <f t="shared" si="9"/>
        <v>0</v>
      </c>
      <c r="V49" s="43">
        <f t="shared" si="9"/>
        <v>0</v>
      </c>
      <c r="W49" s="43">
        <f t="shared" si="9"/>
        <v>0</v>
      </c>
      <c r="X49" s="43">
        <f t="shared" si="9"/>
        <v>0</v>
      </c>
      <c r="Y49" s="43">
        <f t="shared" si="9"/>
        <v>0</v>
      </c>
      <c r="Z49" s="43">
        <f t="shared" si="9"/>
        <v>0</v>
      </c>
      <c r="AA49" s="43">
        <f t="shared" si="9"/>
        <v>0</v>
      </c>
      <c r="AB49" s="43">
        <f t="shared" si="9"/>
        <v>0</v>
      </c>
      <c r="AC49" s="43">
        <f t="shared" si="9"/>
        <v>0</v>
      </c>
      <c r="AD49" s="43">
        <f t="shared" si="9"/>
        <v>0</v>
      </c>
      <c r="AE49" s="43">
        <f t="shared" si="9"/>
        <v>0</v>
      </c>
      <c r="AF49" s="43">
        <f>SUM(AF44:AF48)</f>
        <v>0</v>
      </c>
      <c r="AG49" s="43">
        <f t="shared" ref="AG49:BI49" si="10">SUM(AG44:AG48)</f>
        <v>0</v>
      </c>
      <c r="AH49" s="43">
        <f t="shared" si="10"/>
        <v>0</v>
      </c>
      <c r="AI49" s="43">
        <f t="shared" si="10"/>
        <v>0</v>
      </c>
      <c r="AJ49" s="43">
        <f t="shared" si="10"/>
        <v>812</v>
      </c>
      <c r="AK49" s="43">
        <f t="shared" si="10"/>
        <v>0</v>
      </c>
      <c r="AL49" s="43">
        <f t="shared" si="10"/>
        <v>0</v>
      </c>
      <c r="AM49" s="43">
        <f t="shared" si="10"/>
        <v>0</v>
      </c>
      <c r="AN49" s="43">
        <f t="shared" si="10"/>
        <v>0</v>
      </c>
      <c r="AO49" s="43">
        <f t="shared" si="10"/>
        <v>0</v>
      </c>
      <c r="AP49" s="43">
        <f t="shared" si="10"/>
        <v>0</v>
      </c>
      <c r="AQ49" s="43">
        <f t="shared" si="10"/>
        <v>624</v>
      </c>
      <c r="AR49" s="43">
        <f t="shared" si="10"/>
        <v>0</v>
      </c>
      <c r="AS49" s="43">
        <f t="shared" si="10"/>
        <v>0</v>
      </c>
      <c r="AT49" s="43">
        <f t="shared" si="10"/>
        <v>0</v>
      </c>
      <c r="AU49" s="43">
        <f t="shared" si="10"/>
        <v>0</v>
      </c>
      <c r="AV49" s="43">
        <f t="shared" si="10"/>
        <v>0</v>
      </c>
      <c r="AW49" s="43">
        <f t="shared" si="10"/>
        <v>0</v>
      </c>
      <c r="AX49" s="43">
        <f t="shared" si="10"/>
        <v>0</v>
      </c>
      <c r="AY49" s="43">
        <f t="shared" si="10"/>
        <v>0</v>
      </c>
      <c r="AZ49" s="43">
        <f t="shared" si="10"/>
        <v>0</v>
      </c>
      <c r="BA49" s="43">
        <f t="shared" si="10"/>
        <v>0</v>
      </c>
      <c r="BB49" s="43">
        <f t="shared" si="10"/>
        <v>0</v>
      </c>
      <c r="BC49" s="43">
        <f t="shared" si="10"/>
        <v>0</v>
      </c>
      <c r="BD49" s="43">
        <f t="shared" si="10"/>
        <v>0</v>
      </c>
      <c r="BE49" s="43">
        <f t="shared" si="10"/>
        <v>0</v>
      </c>
      <c r="BF49" s="43">
        <f t="shared" si="10"/>
        <v>0</v>
      </c>
      <c r="BG49" s="43">
        <f t="shared" si="10"/>
        <v>0</v>
      </c>
      <c r="BH49" s="43">
        <f t="shared" si="10"/>
        <v>0</v>
      </c>
      <c r="BI49" s="43">
        <f t="shared" si="10"/>
        <v>0</v>
      </c>
      <c r="BJ49" s="43">
        <f t="shared" ref="BJ49:BP49" si="11">SUM(BJ44:BJ48)</f>
        <v>0</v>
      </c>
      <c r="BK49" s="43">
        <f t="shared" si="11"/>
        <v>0</v>
      </c>
      <c r="BL49" s="43">
        <f t="shared" si="11"/>
        <v>0</v>
      </c>
      <c r="BM49" s="43">
        <f t="shared" si="11"/>
        <v>0</v>
      </c>
      <c r="BN49" s="43">
        <f t="shared" si="11"/>
        <v>0</v>
      </c>
      <c r="BO49" s="43">
        <f t="shared" si="11"/>
        <v>0</v>
      </c>
      <c r="BP49" s="43">
        <f t="shared" si="11"/>
        <v>812</v>
      </c>
      <c r="BQ49" s="43">
        <f t="shared" ref="BQ49:BW49" si="12">SUM(BQ44:BQ48)</f>
        <v>0</v>
      </c>
      <c r="BR49" s="43">
        <f t="shared" si="12"/>
        <v>0</v>
      </c>
      <c r="BS49" s="43">
        <f t="shared" si="12"/>
        <v>0</v>
      </c>
      <c r="BT49" s="43">
        <f t="shared" si="12"/>
        <v>0</v>
      </c>
      <c r="BU49" s="43">
        <f t="shared" si="12"/>
        <v>0</v>
      </c>
      <c r="BV49" s="43">
        <f t="shared" si="12"/>
        <v>0</v>
      </c>
      <c r="BW49" s="43">
        <f t="shared" si="12"/>
        <v>624</v>
      </c>
      <c r="BX49" s="43">
        <f t="shared" ref="BX49:CQ49" si="13">SUM(BX44:BX48)</f>
        <v>0</v>
      </c>
      <c r="BY49" s="43">
        <f t="shared" si="13"/>
        <v>0</v>
      </c>
      <c r="BZ49" s="43">
        <f t="shared" si="13"/>
        <v>0</v>
      </c>
      <c r="CA49" s="43">
        <f t="shared" si="13"/>
        <v>0</v>
      </c>
      <c r="CB49" s="43">
        <f t="shared" si="13"/>
        <v>0</v>
      </c>
      <c r="CC49" s="43">
        <f t="shared" si="13"/>
        <v>0</v>
      </c>
      <c r="CD49" s="43">
        <f t="shared" si="13"/>
        <v>0</v>
      </c>
      <c r="CE49" s="43">
        <f t="shared" si="13"/>
        <v>0</v>
      </c>
      <c r="CF49" s="43">
        <f t="shared" si="13"/>
        <v>0</v>
      </c>
      <c r="CG49" s="43">
        <f t="shared" si="13"/>
        <v>0</v>
      </c>
      <c r="CH49" s="43">
        <f t="shared" si="13"/>
        <v>0</v>
      </c>
      <c r="CI49" s="43">
        <f t="shared" si="13"/>
        <v>0</v>
      </c>
      <c r="CJ49" s="43">
        <f t="shared" si="13"/>
        <v>0</v>
      </c>
      <c r="CK49" s="43">
        <f t="shared" si="13"/>
        <v>0</v>
      </c>
      <c r="CL49" s="43">
        <f t="shared" si="13"/>
        <v>0</v>
      </c>
      <c r="CM49" s="43">
        <f t="shared" si="13"/>
        <v>0</v>
      </c>
      <c r="CN49" s="43">
        <f t="shared" si="13"/>
        <v>0</v>
      </c>
      <c r="CO49" s="43">
        <f t="shared" si="13"/>
        <v>0</v>
      </c>
      <c r="CP49" s="43">
        <f t="shared" si="13"/>
        <v>0</v>
      </c>
      <c r="CQ49" s="43">
        <f t="shared" si="13"/>
        <v>0</v>
      </c>
      <c r="CR49" s="43">
        <f t="shared" ref="CR49:DU49" si="14">SUM(CR44:CR48)</f>
        <v>0</v>
      </c>
      <c r="CS49" s="43">
        <f t="shared" si="14"/>
        <v>0</v>
      </c>
      <c r="CT49" s="43">
        <f t="shared" si="14"/>
        <v>0</v>
      </c>
      <c r="CU49" s="43">
        <f t="shared" si="14"/>
        <v>812</v>
      </c>
      <c r="CV49" s="43">
        <f t="shared" si="14"/>
        <v>0</v>
      </c>
      <c r="CW49" s="43">
        <f t="shared" si="14"/>
        <v>0</v>
      </c>
      <c r="CX49" s="43">
        <f t="shared" si="14"/>
        <v>0</v>
      </c>
      <c r="CY49" s="43">
        <f t="shared" si="14"/>
        <v>0</v>
      </c>
      <c r="CZ49" s="43">
        <f t="shared" si="14"/>
        <v>0</v>
      </c>
      <c r="DA49" s="43">
        <f t="shared" si="14"/>
        <v>0</v>
      </c>
      <c r="DB49" s="43">
        <f t="shared" si="14"/>
        <v>0</v>
      </c>
      <c r="DC49" s="43">
        <f t="shared" si="14"/>
        <v>624</v>
      </c>
      <c r="DD49" s="43">
        <f t="shared" si="14"/>
        <v>0</v>
      </c>
      <c r="DE49" s="43">
        <f t="shared" si="14"/>
        <v>0</v>
      </c>
      <c r="DF49" s="43">
        <f t="shared" si="14"/>
        <v>0</v>
      </c>
      <c r="DG49" s="43">
        <f t="shared" si="14"/>
        <v>0</v>
      </c>
      <c r="DH49" s="43">
        <f t="shared" si="14"/>
        <v>0</v>
      </c>
      <c r="DI49" s="43">
        <f t="shared" si="14"/>
        <v>0</v>
      </c>
      <c r="DJ49" s="43">
        <f t="shared" si="14"/>
        <v>0</v>
      </c>
      <c r="DK49" s="43">
        <f t="shared" si="14"/>
        <v>0</v>
      </c>
      <c r="DL49" s="43">
        <f t="shared" si="14"/>
        <v>0</v>
      </c>
      <c r="DM49" s="43">
        <f t="shared" si="14"/>
        <v>0</v>
      </c>
      <c r="DN49" s="43">
        <f t="shared" si="14"/>
        <v>0</v>
      </c>
      <c r="DO49" s="43">
        <f t="shared" si="14"/>
        <v>0</v>
      </c>
      <c r="DP49" s="43">
        <f t="shared" si="14"/>
        <v>0</v>
      </c>
      <c r="DQ49" s="43">
        <f t="shared" si="14"/>
        <v>0</v>
      </c>
      <c r="DR49" s="43">
        <f t="shared" si="14"/>
        <v>0</v>
      </c>
      <c r="DS49" s="43">
        <f t="shared" si="14"/>
        <v>0</v>
      </c>
      <c r="DT49" s="43">
        <f t="shared" si="14"/>
        <v>0</v>
      </c>
      <c r="DU49" s="43">
        <f t="shared" si="14"/>
        <v>0</v>
      </c>
    </row>
    <row r="50" spans="3:125" x14ac:dyDescent="0.2">
      <c r="C50" s="45" t="s">
        <v>158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71">
        <v>52000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70">
        <v>40000</v>
      </c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70">
        <v>38000</v>
      </c>
      <c r="CP50" s="41"/>
      <c r="CQ50" s="41"/>
      <c r="CR50" s="41"/>
      <c r="CS50" s="41"/>
      <c r="CT50" s="41"/>
      <c r="CU50" s="41"/>
      <c r="CV50" s="70"/>
      <c r="CW50" s="41"/>
      <c r="CX50" s="41"/>
      <c r="CY50" s="41"/>
      <c r="CZ50" s="41"/>
      <c r="DA50" s="41"/>
      <c r="DB50" s="41"/>
      <c r="DC50" s="70"/>
      <c r="DD50" s="41"/>
      <c r="DE50" s="41"/>
      <c r="DF50" s="41"/>
      <c r="DG50" s="41"/>
      <c r="DH50" s="41"/>
      <c r="DI50" s="41"/>
      <c r="DJ50" s="70"/>
      <c r="DK50" s="41"/>
      <c r="DL50" s="41"/>
      <c r="DM50" s="41"/>
      <c r="DN50" s="41"/>
      <c r="DO50" s="41"/>
      <c r="DP50" s="41"/>
      <c r="DQ50" s="70">
        <f>+CO50</f>
        <v>38000</v>
      </c>
      <c r="DR50" s="41"/>
      <c r="DS50" s="41"/>
      <c r="DT50" s="41"/>
      <c r="DU50" s="41"/>
    </row>
    <row r="51" spans="3:125" x14ac:dyDescent="0.2">
      <c r="C51" s="45" t="s">
        <v>83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71">
        <v>4500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71">
        <v>2600</v>
      </c>
      <c r="AP51" s="41"/>
      <c r="AQ51" s="41"/>
      <c r="AR51" s="41"/>
      <c r="AS51" s="41"/>
      <c r="AT51" s="41"/>
      <c r="AU51" s="41"/>
      <c r="AV51" s="70">
        <v>3400</v>
      </c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70">
        <v>0</v>
      </c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70">
        <v>0</v>
      </c>
      <c r="CP51" s="41"/>
      <c r="CQ51" s="41"/>
      <c r="CR51" s="41"/>
      <c r="CS51" s="41"/>
      <c r="CT51" s="41"/>
      <c r="CU51" s="41"/>
      <c r="CV51" s="70"/>
      <c r="CW51" s="41"/>
      <c r="CX51" s="41"/>
      <c r="CY51" s="41"/>
      <c r="CZ51" s="41"/>
      <c r="DA51" s="41"/>
      <c r="DB51" s="41"/>
      <c r="DC51" s="70"/>
      <c r="DD51" s="41"/>
      <c r="DE51" s="41"/>
      <c r="DF51" s="41"/>
      <c r="DG51" s="41"/>
      <c r="DH51" s="41"/>
      <c r="DI51" s="41"/>
      <c r="DJ51" s="70"/>
      <c r="DK51" s="41"/>
      <c r="DL51" s="41"/>
      <c r="DM51" s="41"/>
      <c r="DN51" s="41"/>
      <c r="DO51" s="41"/>
      <c r="DP51" s="41"/>
      <c r="DQ51" s="70">
        <f>DQ50*0.8</f>
        <v>30400</v>
      </c>
      <c r="DR51" s="41"/>
      <c r="DS51" s="41"/>
      <c r="DT51" s="41"/>
      <c r="DU51" s="41"/>
    </row>
    <row r="52" spans="3:125" x14ac:dyDescent="0.2">
      <c r="C52" s="45" t="s">
        <v>33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>
        <v>0</v>
      </c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70">
        <v>0</v>
      </c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70">
        <v>0</v>
      </c>
      <c r="CP52" s="41"/>
      <c r="CQ52" s="41"/>
      <c r="CR52" s="41"/>
      <c r="CS52" s="41"/>
      <c r="CT52" s="41"/>
      <c r="CU52" s="41"/>
      <c r="CV52" s="70"/>
      <c r="CW52" s="41"/>
      <c r="CX52" s="41"/>
      <c r="CY52" s="41"/>
      <c r="CZ52" s="41"/>
      <c r="DA52" s="41"/>
      <c r="DB52" s="41"/>
      <c r="DC52" s="70"/>
      <c r="DD52" s="41"/>
      <c r="DE52" s="41"/>
      <c r="DF52" s="41"/>
      <c r="DG52" s="41"/>
      <c r="DH52" s="41"/>
      <c r="DI52" s="41"/>
      <c r="DJ52" s="70"/>
      <c r="DK52" s="41"/>
      <c r="DL52" s="41"/>
      <c r="DM52" s="41"/>
      <c r="DN52" s="41"/>
      <c r="DO52" s="41"/>
      <c r="DP52" s="41"/>
      <c r="DQ52" s="70">
        <f>DQ50*0.2</f>
        <v>7600</v>
      </c>
      <c r="DR52" s="41"/>
      <c r="DS52" s="41"/>
      <c r="DT52" s="41"/>
      <c r="DU52" s="41"/>
    </row>
    <row r="53" spans="3:125" x14ac:dyDescent="0.2">
      <c r="C53" s="45" t="s">
        <v>34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>
        <v>0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70">
        <v>0</v>
      </c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70">
        <v>0</v>
      </c>
      <c r="CP53" s="41"/>
      <c r="CQ53" s="41"/>
      <c r="CR53" s="41"/>
      <c r="CS53" s="41"/>
      <c r="CT53" s="41"/>
      <c r="CU53" s="41"/>
      <c r="CV53" s="70"/>
      <c r="CW53" s="41"/>
      <c r="CX53" s="41"/>
      <c r="CY53" s="41"/>
      <c r="CZ53" s="41"/>
      <c r="DA53" s="41"/>
      <c r="DB53" s="41"/>
      <c r="DC53" s="70"/>
      <c r="DD53" s="41"/>
      <c r="DE53" s="41"/>
      <c r="DF53" s="41"/>
      <c r="DG53" s="41"/>
      <c r="DH53" s="41"/>
      <c r="DI53" s="41"/>
      <c r="DJ53" s="70"/>
      <c r="DK53" s="41"/>
      <c r="DL53" s="41"/>
      <c r="DM53" s="41"/>
      <c r="DN53" s="41"/>
      <c r="DO53" s="41"/>
      <c r="DP53" s="41"/>
      <c r="DQ53" s="70">
        <v>0</v>
      </c>
      <c r="DR53" s="41"/>
      <c r="DS53" s="41"/>
      <c r="DT53" s="41"/>
      <c r="DU53" s="41"/>
    </row>
    <row r="54" spans="3:125" x14ac:dyDescent="0.2">
      <c r="C54" s="45" t="s">
        <v>101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71">
        <f>AD50*0.02</f>
        <v>1040</v>
      </c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70">
        <f>BK50*0.02</f>
        <v>800</v>
      </c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70">
        <f>CO50*0.02</f>
        <v>760</v>
      </c>
      <c r="CP54" s="41"/>
      <c r="CQ54" s="41"/>
      <c r="CR54" s="41"/>
      <c r="CS54" s="41"/>
      <c r="CT54" s="41"/>
      <c r="CU54" s="41"/>
      <c r="CV54" s="70"/>
      <c r="CW54" s="41"/>
      <c r="CX54" s="41"/>
      <c r="CY54" s="41"/>
      <c r="CZ54" s="41"/>
      <c r="DA54" s="41"/>
      <c r="DB54" s="41"/>
      <c r="DC54" s="70"/>
      <c r="DD54" s="41"/>
      <c r="DE54" s="41"/>
      <c r="DF54" s="41"/>
      <c r="DG54" s="41"/>
      <c r="DH54" s="41"/>
      <c r="DI54" s="41"/>
      <c r="DJ54" s="70"/>
      <c r="DK54" s="41"/>
      <c r="DL54" s="41"/>
      <c r="DM54" s="41"/>
      <c r="DN54" s="41"/>
      <c r="DO54" s="41"/>
      <c r="DP54" s="41"/>
      <c r="DQ54" s="70">
        <f>DQ50*0.02</f>
        <v>760</v>
      </c>
      <c r="DR54" s="41"/>
      <c r="DS54" s="41"/>
      <c r="DT54" s="41"/>
      <c r="DU54" s="41"/>
    </row>
    <row r="55" spans="3:125" x14ac:dyDescent="0.2">
      <c r="C55" s="45" t="s">
        <v>81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71">
        <f>AD50*0.02</f>
        <v>1040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70">
        <f>BK50*0.02</f>
        <v>800</v>
      </c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70">
        <f>CO50*0.02</f>
        <v>760</v>
      </c>
      <c r="CP55" s="41"/>
      <c r="CQ55" s="41"/>
      <c r="CR55" s="41"/>
      <c r="CS55" s="41"/>
      <c r="CT55" s="41"/>
      <c r="CU55" s="41"/>
      <c r="CV55" s="70"/>
      <c r="CW55" s="41"/>
      <c r="CX55" s="41"/>
      <c r="CY55" s="41"/>
      <c r="CZ55" s="41"/>
      <c r="DA55" s="41"/>
      <c r="DB55" s="41"/>
      <c r="DC55" s="70"/>
      <c r="DD55" s="41"/>
      <c r="DE55" s="41"/>
      <c r="DF55" s="41"/>
      <c r="DG55" s="41"/>
      <c r="DH55" s="41"/>
      <c r="DI55" s="41"/>
      <c r="DJ55" s="70"/>
      <c r="DK55" s="41"/>
      <c r="DL55" s="41"/>
      <c r="DM55" s="41"/>
      <c r="DN55" s="41"/>
      <c r="DO55" s="41"/>
      <c r="DP55" s="41"/>
      <c r="DQ55" s="70">
        <f>DQ50*0.02</f>
        <v>760</v>
      </c>
      <c r="DR55" s="41"/>
      <c r="DS55" s="41"/>
      <c r="DT55" s="41"/>
      <c r="DU55" s="41"/>
    </row>
    <row r="56" spans="3:125" x14ac:dyDescent="0.2">
      <c r="C56" s="46" t="s">
        <v>102</v>
      </c>
      <c r="D56" s="43">
        <f>SUM(D50:D55)</f>
        <v>0</v>
      </c>
      <c r="E56" s="43">
        <f t="shared" ref="E56:BP56" si="15">SUM(E50:E55)</f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0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0</v>
      </c>
      <c r="Q56" s="43">
        <f t="shared" si="15"/>
        <v>0</v>
      </c>
      <c r="R56" s="43">
        <f t="shared" si="15"/>
        <v>0</v>
      </c>
      <c r="S56" s="43">
        <f t="shared" si="15"/>
        <v>0</v>
      </c>
      <c r="T56" s="43">
        <f t="shared" si="15"/>
        <v>0</v>
      </c>
      <c r="U56" s="43">
        <f t="shared" si="15"/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 t="shared" si="15"/>
        <v>0</v>
      </c>
      <c r="AA56" s="43">
        <f t="shared" si="15"/>
        <v>0</v>
      </c>
      <c r="AB56" s="43">
        <f t="shared" si="15"/>
        <v>0</v>
      </c>
      <c r="AC56" s="43">
        <f t="shared" si="15"/>
        <v>0</v>
      </c>
      <c r="AD56" s="43">
        <f t="shared" si="15"/>
        <v>58580</v>
      </c>
      <c r="AE56" s="43">
        <f t="shared" si="15"/>
        <v>0</v>
      </c>
      <c r="AF56" s="43">
        <f t="shared" si="15"/>
        <v>0</v>
      </c>
      <c r="AG56" s="43">
        <f t="shared" si="15"/>
        <v>0</v>
      </c>
      <c r="AH56" s="43">
        <f t="shared" si="15"/>
        <v>0</v>
      </c>
      <c r="AI56" s="43">
        <f t="shared" si="15"/>
        <v>0</v>
      </c>
      <c r="AJ56" s="43">
        <f t="shared" si="15"/>
        <v>0</v>
      </c>
      <c r="AK56" s="43">
        <f t="shared" si="15"/>
        <v>0</v>
      </c>
      <c r="AL56" s="43">
        <f t="shared" si="15"/>
        <v>0</v>
      </c>
      <c r="AM56" s="43">
        <f t="shared" si="15"/>
        <v>0</v>
      </c>
      <c r="AN56" s="43">
        <f t="shared" si="15"/>
        <v>0</v>
      </c>
      <c r="AO56" s="43">
        <f t="shared" si="15"/>
        <v>2600</v>
      </c>
      <c r="AP56" s="43">
        <f t="shared" si="15"/>
        <v>0</v>
      </c>
      <c r="AQ56" s="43">
        <f t="shared" si="15"/>
        <v>0</v>
      </c>
      <c r="AR56" s="43">
        <f t="shared" si="15"/>
        <v>0</v>
      </c>
      <c r="AS56" s="43">
        <f t="shared" si="15"/>
        <v>0</v>
      </c>
      <c r="AT56" s="43">
        <f t="shared" si="15"/>
        <v>0</v>
      </c>
      <c r="AU56" s="43">
        <f t="shared" si="15"/>
        <v>0</v>
      </c>
      <c r="AV56" s="43">
        <f t="shared" si="15"/>
        <v>3400</v>
      </c>
      <c r="AW56" s="43">
        <f t="shared" si="15"/>
        <v>0</v>
      </c>
      <c r="AX56" s="43">
        <f t="shared" si="15"/>
        <v>0</v>
      </c>
      <c r="AY56" s="43">
        <f t="shared" si="15"/>
        <v>0</v>
      </c>
      <c r="AZ56" s="43">
        <f t="shared" si="15"/>
        <v>0</v>
      </c>
      <c r="BA56" s="43">
        <f t="shared" si="15"/>
        <v>0</v>
      </c>
      <c r="BB56" s="43">
        <f t="shared" si="15"/>
        <v>0</v>
      </c>
      <c r="BC56" s="43">
        <f t="shared" si="15"/>
        <v>0</v>
      </c>
      <c r="BD56" s="43">
        <f t="shared" si="15"/>
        <v>0</v>
      </c>
      <c r="BE56" s="43">
        <f t="shared" si="15"/>
        <v>0</v>
      </c>
      <c r="BF56" s="43">
        <f t="shared" si="15"/>
        <v>0</v>
      </c>
      <c r="BG56" s="43">
        <f t="shared" si="15"/>
        <v>0</v>
      </c>
      <c r="BH56" s="43">
        <f t="shared" si="15"/>
        <v>0</v>
      </c>
      <c r="BI56" s="43">
        <f t="shared" si="15"/>
        <v>0</v>
      </c>
      <c r="BJ56" s="43">
        <f t="shared" si="15"/>
        <v>0</v>
      </c>
      <c r="BK56" s="43">
        <f t="shared" si="15"/>
        <v>41600</v>
      </c>
      <c r="BL56" s="43">
        <f t="shared" si="15"/>
        <v>0</v>
      </c>
      <c r="BM56" s="43">
        <f t="shared" si="15"/>
        <v>0</v>
      </c>
      <c r="BN56" s="43">
        <f t="shared" si="15"/>
        <v>0</v>
      </c>
      <c r="BO56" s="43">
        <f t="shared" si="15"/>
        <v>0</v>
      </c>
      <c r="BP56" s="43">
        <f t="shared" si="15"/>
        <v>0</v>
      </c>
      <c r="BQ56" s="43">
        <f t="shared" ref="BQ56:CQ56" si="16">SUM(BQ50:BQ55)</f>
        <v>0</v>
      </c>
      <c r="BR56" s="43">
        <f t="shared" si="16"/>
        <v>0</v>
      </c>
      <c r="BS56" s="43">
        <f t="shared" si="16"/>
        <v>0</v>
      </c>
      <c r="BT56" s="43">
        <f t="shared" si="16"/>
        <v>0</v>
      </c>
      <c r="BU56" s="43">
        <f t="shared" si="16"/>
        <v>0</v>
      </c>
      <c r="BV56" s="43">
        <f t="shared" si="16"/>
        <v>0</v>
      </c>
      <c r="BW56" s="43">
        <f t="shared" si="16"/>
        <v>0</v>
      </c>
      <c r="BX56" s="43">
        <f t="shared" si="16"/>
        <v>0</v>
      </c>
      <c r="BY56" s="43">
        <f t="shared" si="16"/>
        <v>0</v>
      </c>
      <c r="BZ56" s="43">
        <f t="shared" si="16"/>
        <v>0</v>
      </c>
      <c r="CA56" s="43">
        <f t="shared" si="16"/>
        <v>0</v>
      </c>
      <c r="CB56" s="43">
        <f t="shared" si="16"/>
        <v>0</v>
      </c>
      <c r="CC56" s="43">
        <f t="shared" si="16"/>
        <v>0</v>
      </c>
      <c r="CD56" s="43">
        <f t="shared" si="16"/>
        <v>0</v>
      </c>
      <c r="CE56" s="43">
        <f t="shared" si="16"/>
        <v>0</v>
      </c>
      <c r="CF56" s="43">
        <f t="shared" si="16"/>
        <v>0</v>
      </c>
      <c r="CG56" s="43">
        <f t="shared" si="16"/>
        <v>0</v>
      </c>
      <c r="CH56" s="43">
        <f t="shared" si="16"/>
        <v>0</v>
      </c>
      <c r="CI56" s="43">
        <f t="shared" si="16"/>
        <v>0</v>
      </c>
      <c r="CJ56" s="43">
        <f t="shared" si="16"/>
        <v>0</v>
      </c>
      <c r="CK56" s="43">
        <f t="shared" si="16"/>
        <v>0</v>
      </c>
      <c r="CL56" s="43">
        <f t="shared" si="16"/>
        <v>0</v>
      </c>
      <c r="CM56" s="43">
        <f t="shared" si="16"/>
        <v>0</v>
      </c>
      <c r="CN56" s="43">
        <f t="shared" si="16"/>
        <v>0</v>
      </c>
      <c r="CO56" s="43">
        <f t="shared" si="16"/>
        <v>39520</v>
      </c>
      <c r="CP56" s="43">
        <f t="shared" si="16"/>
        <v>0</v>
      </c>
      <c r="CQ56" s="43">
        <f t="shared" si="16"/>
        <v>0</v>
      </c>
      <c r="CR56" s="43">
        <f t="shared" ref="CR56:DU56" si="17">SUM(CR50:CR55)</f>
        <v>0</v>
      </c>
      <c r="CS56" s="43">
        <f t="shared" si="17"/>
        <v>0</v>
      </c>
      <c r="CT56" s="43">
        <f t="shared" si="17"/>
        <v>0</v>
      </c>
      <c r="CU56" s="43">
        <f t="shared" si="17"/>
        <v>0</v>
      </c>
      <c r="CV56" s="43">
        <f t="shared" si="17"/>
        <v>0</v>
      </c>
      <c r="CW56" s="43">
        <f t="shared" si="17"/>
        <v>0</v>
      </c>
      <c r="CX56" s="43">
        <f t="shared" si="17"/>
        <v>0</v>
      </c>
      <c r="CY56" s="43">
        <f t="shared" si="17"/>
        <v>0</v>
      </c>
      <c r="CZ56" s="43">
        <f t="shared" si="17"/>
        <v>0</v>
      </c>
      <c r="DA56" s="43">
        <f t="shared" si="17"/>
        <v>0</v>
      </c>
      <c r="DB56" s="43">
        <f t="shared" si="17"/>
        <v>0</v>
      </c>
      <c r="DC56" s="43">
        <f t="shared" si="17"/>
        <v>0</v>
      </c>
      <c r="DD56" s="43">
        <f t="shared" si="17"/>
        <v>0</v>
      </c>
      <c r="DE56" s="43">
        <f t="shared" si="17"/>
        <v>0</v>
      </c>
      <c r="DF56" s="43">
        <f t="shared" si="17"/>
        <v>0</v>
      </c>
      <c r="DG56" s="43">
        <f t="shared" si="17"/>
        <v>0</v>
      </c>
      <c r="DH56" s="43">
        <f t="shared" si="17"/>
        <v>0</v>
      </c>
      <c r="DI56" s="43">
        <f t="shared" si="17"/>
        <v>0</v>
      </c>
      <c r="DJ56" s="43">
        <f t="shared" si="17"/>
        <v>0</v>
      </c>
      <c r="DK56" s="43">
        <f t="shared" si="17"/>
        <v>0</v>
      </c>
      <c r="DL56" s="43">
        <f t="shared" si="17"/>
        <v>0</v>
      </c>
      <c r="DM56" s="43">
        <f t="shared" si="17"/>
        <v>0</v>
      </c>
      <c r="DN56" s="43">
        <f t="shared" si="17"/>
        <v>0</v>
      </c>
      <c r="DO56" s="43">
        <f t="shared" si="17"/>
        <v>0</v>
      </c>
      <c r="DP56" s="43">
        <f t="shared" si="17"/>
        <v>0</v>
      </c>
      <c r="DQ56" s="43">
        <f t="shared" si="17"/>
        <v>77520</v>
      </c>
      <c r="DR56" s="43">
        <f t="shared" si="17"/>
        <v>0</v>
      </c>
      <c r="DS56" s="43">
        <f t="shared" si="17"/>
        <v>0</v>
      </c>
      <c r="DT56" s="43">
        <f t="shared" si="17"/>
        <v>0</v>
      </c>
      <c r="DU56" s="43">
        <f t="shared" si="17"/>
        <v>0</v>
      </c>
    </row>
    <row r="57" spans="3:125" x14ac:dyDescent="0.2">
      <c r="C57" s="45" t="s">
        <v>41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</row>
    <row r="58" spans="3:125" x14ac:dyDescent="0.2">
      <c r="C58" s="45" t="s">
        <v>42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</row>
    <row r="59" spans="3:125" x14ac:dyDescent="0.2">
      <c r="C59" s="45" t="s">
        <v>38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71">
        <v>15456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81">
        <v>7000</v>
      </c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81">
        <v>3000</v>
      </c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81">
        <v>4000</v>
      </c>
      <c r="DO59" s="38"/>
      <c r="DP59" s="38"/>
      <c r="DQ59" s="38"/>
      <c r="DR59" s="38"/>
      <c r="DS59" s="38"/>
      <c r="DT59" s="38"/>
      <c r="DU59" s="38"/>
    </row>
    <row r="60" spans="3:125" x14ac:dyDescent="0.2">
      <c r="C60" s="46" t="s">
        <v>39</v>
      </c>
      <c r="D60" s="43">
        <f>SUM(D57:D59)</f>
        <v>0</v>
      </c>
      <c r="E60" s="43">
        <f t="shared" ref="E60:BP60" si="18">SUM(E57:E59)</f>
        <v>0</v>
      </c>
      <c r="F60" s="43">
        <f t="shared" si="18"/>
        <v>0</v>
      </c>
      <c r="G60" s="43">
        <f t="shared" si="18"/>
        <v>0</v>
      </c>
      <c r="H60" s="43">
        <f t="shared" si="18"/>
        <v>0</v>
      </c>
      <c r="I60" s="43">
        <f t="shared" si="18"/>
        <v>0</v>
      </c>
      <c r="J60" s="43">
        <f t="shared" si="18"/>
        <v>0</v>
      </c>
      <c r="K60" s="43">
        <f t="shared" si="18"/>
        <v>0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  <c r="Q60" s="43">
        <f t="shared" si="18"/>
        <v>0</v>
      </c>
      <c r="R60" s="43">
        <f t="shared" si="18"/>
        <v>0</v>
      </c>
      <c r="S60" s="43">
        <f t="shared" si="18"/>
        <v>0</v>
      </c>
      <c r="T60" s="43">
        <f t="shared" si="18"/>
        <v>0</v>
      </c>
      <c r="U60" s="43">
        <f t="shared" si="18"/>
        <v>0</v>
      </c>
      <c r="V60" s="43">
        <f t="shared" si="18"/>
        <v>0</v>
      </c>
      <c r="W60" s="43">
        <f t="shared" si="18"/>
        <v>0</v>
      </c>
      <c r="X60" s="43">
        <f t="shared" si="18"/>
        <v>0</v>
      </c>
      <c r="Y60" s="43">
        <f t="shared" si="18"/>
        <v>0</v>
      </c>
      <c r="Z60" s="43">
        <f t="shared" si="18"/>
        <v>15456</v>
      </c>
      <c r="AA60" s="43">
        <f t="shared" si="18"/>
        <v>0</v>
      </c>
      <c r="AB60" s="43">
        <f t="shared" si="18"/>
        <v>0</v>
      </c>
      <c r="AC60" s="43">
        <f t="shared" si="18"/>
        <v>0</v>
      </c>
      <c r="AD60" s="43">
        <f t="shared" si="18"/>
        <v>0</v>
      </c>
      <c r="AE60" s="43">
        <f t="shared" si="18"/>
        <v>0</v>
      </c>
      <c r="AF60" s="43">
        <f t="shared" si="18"/>
        <v>0</v>
      </c>
      <c r="AG60" s="43">
        <f t="shared" si="18"/>
        <v>0</v>
      </c>
      <c r="AH60" s="43">
        <f t="shared" si="18"/>
        <v>0</v>
      </c>
      <c r="AI60" s="43">
        <f t="shared" si="18"/>
        <v>0</v>
      </c>
      <c r="AJ60" s="43">
        <f t="shared" si="18"/>
        <v>0</v>
      </c>
      <c r="AK60" s="43">
        <f t="shared" si="18"/>
        <v>0</v>
      </c>
      <c r="AL60" s="43">
        <f t="shared" si="18"/>
        <v>0</v>
      </c>
      <c r="AM60" s="43">
        <f t="shared" si="18"/>
        <v>0</v>
      </c>
      <c r="AN60" s="43">
        <f t="shared" si="18"/>
        <v>0</v>
      </c>
      <c r="AO60" s="43">
        <f t="shared" si="18"/>
        <v>0</v>
      </c>
      <c r="AP60" s="43">
        <f t="shared" si="18"/>
        <v>0</v>
      </c>
      <c r="AQ60" s="43">
        <f t="shared" si="18"/>
        <v>0</v>
      </c>
      <c r="AR60" s="43">
        <f t="shared" si="18"/>
        <v>0</v>
      </c>
      <c r="AS60" s="43">
        <f t="shared" si="18"/>
        <v>0</v>
      </c>
      <c r="AT60" s="43">
        <f t="shared" si="18"/>
        <v>0</v>
      </c>
      <c r="AU60" s="43">
        <f t="shared" si="18"/>
        <v>0</v>
      </c>
      <c r="AV60" s="43">
        <f t="shared" si="18"/>
        <v>0</v>
      </c>
      <c r="AW60" s="43">
        <f t="shared" si="18"/>
        <v>0</v>
      </c>
      <c r="AX60" s="43">
        <f t="shared" si="18"/>
        <v>0</v>
      </c>
      <c r="AY60" s="43">
        <f t="shared" si="18"/>
        <v>0</v>
      </c>
      <c r="AZ60" s="43">
        <f t="shared" si="18"/>
        <v>0</v>
      </c>
      <c r="BA60" s="43">
        <f t="shared" si="18"/>
        <v>0</v>
      </c>
      <c r="BB60" s="43">
        <f t="shared" si="18"/>
        <v>0</v>
      </c>
      <c r="BC60" s="43">
        <f t="shared" si="18"/>
        <v>0</v>
      </c>
      <c r="BD60" s="43">
        <f t="shared" si="18"/>
        <v>0</v>
      </c>
      <c r="BE60" s="43">
        <f t="shared" si="18"/>
        <v>7000</v>
      </c>
      <c r="BF60" s="43">
        <f t="shared" si="18"/>
        <v>0</v>
      </c>
      <c r="BG60" s="43">
        <f t="shared" si="18"/>
        <v>0</v>
      </c>
      <c r="BH60" s="43">
        <f t="shared" si="18"/>
        <v>0</v>
      </c>
      <c r="BI60" s="43">
        <f t="shared" si="18"/>
        <v>0</v>
      </c>
      <c r="BJ60" s="43">
        <f t="shared" si="18"/>
        <v>0</v>
      </c>
      <c r="BK60" s="43">
        <f t="shared" si="18"/>
        <v>0</v>
      </c>
      <c r="BL60" s="43">
        <f t="shared" si="18"/>
        <v>0</v>
      </c>
      <c r="BM60" s="43">
        <f t="shared" si="18"/>
        <v>0</v>
      </c>
      <c r="BN60" s="43">
        <f t="shared" si="18"/>
        <v>0</v>
      </c>
      <c r="BO60" s="43">
        <f t="shared" si="18"/>
        <v>0</v>
      </c>
      <c r="BP60" s="43">
        <f t="shared" si="18"/>
        <v>0</v>
      </c>
      <c r="BQ60" s="43">
        <f t="shared" ref="BQ60:DU60" si="19">SUM(BQ57:BQ59)</f>
        <v>0</v>
      </c>
      <c r="BR60" s="43">
        <f t="shared" si="19"/>
        <v>0</v>
      </c>
      <c r="BS60" s="43">
        <f t="shared" si="19"/>
        <v>0</v>
      </c>
      <c r="BT60" s="43">
        <f t="shared" si="19"/>
        <v>0</v>
      </c>
      <c r="BU60" s="43">
        <f t="shared" si="19"/>
        <v>0</v>
      </c>
      <c r="BV60" s="43">
        <f t="shared" si="19"/>
        <v>0</v>
      </c>
      <c r="BW60" s="43">
        <f t="shared" si="19"/>
        <v>0</v>
      </c>
      <c r="BX60" s="43">
        <f t="shared" si="19"/>
        <v>0</v>
      </c>
      <c r="BY60" s="43">
        <f t="shared" si="19"/>
        <v>0</v>
      </c>
      <c r="BZ60" s="43">
        <f t="shared" si="19"/>
        <v>0</v>
      </c>
      <c r="CA60" s="43">
        <f t="shared" si="19"/>
        <v>0</v>
      </c>
      <c r="CB60" s="43">
        <f t="shared" si="19"/>
        <v>0</v>
      </c>
      <c r="CC60" s="43">
        <f t="shared" si="19"/>
        <v>0</v>
      </c>
      <c r="CD60" s="43">
        <f t="shared" si="19"/>
        <v>0</v>
      </c>
      <c r="CE60" s="43">
        <f t="shared" si="19"/>
        <v>0</v>
      </c>
      <c r="CF60" s="43">
        <f t="shared" si="19"/>
        <v>0</v>
      </c>
      <c r="CG60" s="43">
        <f t="shared" si="19"/>
        <v>0</v>
      </c>
      <c r="CH60" s="43">
        <f t="shared" si="19"/>
        <v>0</v>
      </c>
      <c r="CI60" s="43">
        <f t="shared" si="19"/>
        <v>0</v>
      </c>
      <c r="CJ60" s="43">
        <f t="shared" si="19"/>
        <v>0</v>
      </c>
      <c r="CK60" s="43">
        <f t="shared" si="19"/>
        <v>3000</v>
      </c>
      <c r="CL60" s="43">
        <f t="shared" si="19"/>
        <v>0</v>
      </c>
      <c r="CM60" s="43">
        <f t="shared" si="19"/>
        <v>0</v>
      </c>
      <c r="CN60" s="43">
        <f t="shared" si="19"/>
        <v>0</v>
      </c>
      <c r="CO60" s="43">
        <f t="shared" si="19"/>
        <v>0</v>
      </c>
      <c r="CP60" s="43">
        <f t="shared" si="19"/>
        <v>0</v>
      </c>
      <c r="CQ60" s="43">
        <f t="shared" si="19"/>
        <v>0</v>
      </c>
      <c r="CR60" s="43">
        <f t="shared" si="19"/>
        <v>0</v>
      </c>
      <c r="CS60" s="43">
        <f t="shared" si="19"/>
        <v>0</v>
      </c>
      <c r="CT60" s="43">
        <f t="shared" si="19"/>
        <v>0</v>
      </c>
      <c r="CU60" s="43">
        <f t="shared" si="19"/>
        <v>0</v>
      </c>
      <c r="CV60" s="43">
        <f t="shared" si="19"/>
        <v>0</v>
      </c>
      <c r="CW60" s="43">
        <f t="shared" si="19"/>
        <v>0</v>
      </c>
      <c r="CX60" s="43">
        <f t="shared" si="19"/>
        <v>0</v>
      </c>
      <c r="CY60" s="43">
        <f t="shared" si="19"/>
        <v>0</v>
      </c>
      <c r="CZ60" s="43">
        <f t="shared" si="19"/>
        <v>0</v>
      </c>
      <c r="DA60" s="43">
        <f t="shared" si="19"/>
        <v>0</v>
      </c>
      <c r="DB60" s="43">
        <f t="shared" si="19"/>
        <v>0</v>
      </c>
      <c r="DC60" s="43">
        <f t="shared" si="19"/>
        <v>0</v>
      </c>
      <c r="DD60" s="43">
        <f t="shared" si="19"/>
        <v>0</v>
      </c>
      <c r="DE60" s="43">
        <f t="shared" si="19"/>
        <v>0</v>
      </c>
      <c r="DF60" s="43">
        <f t="shared" si="19"/>
        <v>0</v>
      </c>
      <c r="DG60" s="43">
        <f t="shared" si="19"/>
        <v>0</v>
      </c>
      <c r="DH60" s="43">
        <f t="shared" si="19"/>
        <v>0</v>
      </c>
      <c r="DI60" s="43">
        <f t="shared" si="19"/>
        <v>0</v>
      </c>
      <c r="DJ60" s="43">
        <f t="shared" si="19"/>
        <v>0</v>
      </c>
      <c r="DK60" s="43">
        <f t="shared" si="19"/>
        <v>0</v>
      </c>
      <c r="DL60" s="43">
        <f t="shared" si="19"/>
        <v>0</v>
      </c>
      <c r="DM60" s="43">
        <f t="shared" si="19"/>
        <v>0</v>
      </c>
      <c r="DN60" s="43">
        <f t="shared" si="19"/>
        <v>4000</v>
      </c>
      <c r="DO60" s="43">
        <f t="shared" si="19"/>
        <v>0</v>
      </c>
      <c r="DP60" s="43">
        <f t="shared" si="19"/>
        <v>0</v>
      </c>
      <c r="DQ60" s="43">
        <f t="shared" si="19"/>
        <v>0</v>
      </c>
      <c r="DR60" s="43">
        <f t="shared" si="19"/>
        <v>0</v>
      </c>
      <c r="DS60" s="43">
        <f t="shared" si="19"/>
        <v>0</v>
      </c>
      <c r="DT60" s="43">
        <f t="shared" si="19"/>
        <v>0</v>
      </c>
      <c r="DU60" s="43">
        <f t="shared" si="19"/>
        <v>0</v>
      </c>
    </row>
    <row r="61" spans="3:125" x14ac:dyDescent="0.2"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</row>
    <row r="62" spans="3:125" x14ac:dyDescent="0.2">
      <c r="C62" s="42" t="s">
        <v>105</v>
      </c>
      <c r="D62" s="80">
        <f>D43</f>
        <v>43891</v>
      </c>
      <c r="E62" s="80">
        <f t="shared" ref="E62:BP62" si="20">E43</f>
        <v>43892</v>
      </c>
      <c r="F62" s="80">
        <f t="shared" si="20"/>
        <v>43893</v>
      </c>
      <c r="G62" s="80">
        <f t="shared" si="20"/>
        <v>43894</v>
      </c>
      <c r="H62" s="80">
        <f t="shared" si="20"/>
        <v>43895</v>
      </c>
      <c r="I62" s="80">
        <f t="shared" si="20"/>
        <v>43896</v>
      </c>
      <c r="J62" s="80">
        <f t="shared" si="20"/>
        <v>43897</v>
      </c>
      <c r="K62" s="80">
        <f t="shared" si="20"/>
        <v>43898</v>
      </c>
      <c r="L62" s="80">
        <f t="shared" si="20"/>
        <v>43899</v>
      </c>
      <c r="M62" s="80">
        <f t="shared" si="20"/>
        <v>43900</v>
      </c>
      <c r="N62" s="80">
        <f t="shared" si="20"/>
        <v>43901</v>
      </c>
      <c r="O62" s="80">
        <f t="shared" si="20"/>
        <v>43902</v>
      </c>
      <c r="P62" s="80">
        <f t="shared" si="20"/>
        <v>43903</v>
      </c>
      <c r="Q62" s="80">
        <f t="shared" si="20"/>
        <v>43904</v>
      </c>
      <c r="R62" s="80">
        <f t="shared" si="20"/>
        <v>43905</v>
      </c>
      <c r="S62" s="80">
        <f t="shared" si="20"/>
        <v>43906</v>
      </c>
      <c r="T62" s="80">
        <f t="shared" si="20"/>
        <v>43907</v>
      </c>
      <c r="U62" s="80">
        <f t="shared" si="20"/>
        <v>43908</v>
      </c>
      <c r="V62" s="80">
        <f t="shared" si="20"/>
        <v>43909</v>
      </c>
      <c r="W62" s="80">
        <f t="shared" si="20"/>
        <v>43910</v>
      </c>
      <c r="X62" s="80">
        <f t="shared" si="20"/>
        <v>43911</v>
      </c>
      <c r="Y62" s="80">
        <f t="shared" si="20"/>
        <v>43912</v>
      </c>
      <c r="Z62" s="80">
        <f t="shared" si="20"/>
        <v>43913</v>
      </c>
      <c r="AA62" s="80">
        <f t="shared" si="20"/>
        <v>43914</v>
      </c>
      <c r="AB62" s="80">
        <f t="shared" si="20"/>
        <v>43915</v>
      </c>
      <c r="AC62" s="80">
        <f t="shared" si="20"/>
        <v>43916</v>
      </c>
      <c r="AD62" s="80">
        <f t="shared" si="20"/>
        <v>43917</v>
      </c>
      <c r="AE62" s="80">
        <f t="shared" si="20"/>
        <v>43918</v>
      </c>
      <c r="AF62" s="80">
        <f t="shared" si="20"/>
        <v>43919</v>
      </c>
      <c r="AG62" s="80">
        <f t="shared" si="20"/>
        <v>43920</v>
      </c>
      <c r="AH62" s="80">
        <f t="shared" si="20"/>
        <v>43921</v>
      </c>
      <c r="AI62" s="80">
        <f t="shared" si="20"/>
        <v>43922</v>
      </c>
      <c r="AJ62" s="80">
        <f t="shared" si="20"/>
        <v>43923</v>
      </c>
      <c r="AK62" s="80">
        <f t="shared" si="20"/>
        <v>43924</v>
      </c>
      <c r="AL62" s="80">
        <f t="shared" si="20"/>
        <v>43925</v>
      </c>
      <c r="AM62" s="80">
        <f t="shared" si="20"/>
        <v>43926</v>
      </c>
      <c r="AN62" s="80">
        <f t="shared" si="20"/>
        <v>43927</v>
      </c>
      <c r="AO62" s="80">
        <f t="shared" si="20"/>
        <v>43928</v>
      </c>
      <c r="AP62" s="80">
        <f t="shared" si="20"/>
        <v>43929</v>
      </c>
      <c r="AQ62" s="80">
        <f t="shared" si="20"/>
        <v>43930</v>
      </c>
      <c r="AR62" s="80">
        <f t="shared" si="20"/>
        <v>43931</v>
      </c>
      <c r="AS62" s="80">
        <f t="shared" si="20"/>
        <v>43932</v>
      </c>
      <c r="AT62" s="80">
        <f t="shared" si="20"/>
        <v>43933</v>
      </c>
      <c r="AU62" s="80">
        <f t="shared" si="20"/>
        <v>43934</v>
      </c>
      <c r="AV62" s="80">
        <f t="shared" si="20"/>
        <v>43935</v>
      </c>
      <c r="AW62" s="80">
        <f t="shared" si="20"/>
        <v>43936</v>
      </c>
      <c r="AX62" s="80">
        <f t="shared" si="20"/>
        <v>43937</v>
      </c>
      <c r="AY62" s="80">
        <f t="shared" si="20"/>
        <v>43938</v>
      </c>
      <c r="AZ62" s="80">
        <f t="shared" si="20"/>
        <v>43939</v>
      </c>
      <c r="BA62" s="80">
        <f t="shared" si="20"/>
        <v>43940</v>
      </c>
      <c r="BB62" s="80">
        <f t="shared" si="20"/>
        <v>43941</v>
      </c>
      <c r="BC62" s="80">
        <f t="shared" si="20"/>
        <v>43942</v>
      </c>
      <c r="BD62" s="80">
        <f t="shared" si="20"/>
        <v>43943</v>
      </c>
      <c r="BE62" s="80">
        <f t="shared" si="20"/>
        <v>43944</v>
      </c>
      <c r="BF62" s="80">
        <f t="shared" si="20"/>
        <v>43945</v>
      </c>
      <c r="BG62" s="80">
        <f t="shared" si="20"/>
        <v>43946</v>
      </c>
      <c r="BH62" s="80">
        <f t="shared" si="20"/>
        <v>43947</v>
      </c>
      <c r="BI62" s="80">
        <f t="shared" si="20"/>
        <v>43948</v>
      </c>
      <c r="BJ62" s="80">
        <f t="shared" si="20"/>
        <v>43949</v>
      </c>
      <c r="BK62" s="80">
        <f t="shared" si="20"/>
        <v>43950</v>
      </c>
      <c r="BL62" s="80">
        <f t="shared" si="20"/>
        <v>43951</v>
      </c>
      <c r="BM62" s="80">
        <f t="shared" si="20"/>
        <v>43952</v>
      </c>
      <c r="BN62" s="80">
        <f t="shared" si="20"/>
        <v>43953</v>
      </c>
      <c r="BO62" s="80">
        <f t="shared" si="20"/>
        <v>43954</v>
      </c>
      <c r="BP62" s="80">
        <f t="shared" si="20"/>
        <v>43955</v>
      </c>
      <c r="BQ62" s="80">
        <f t="shared" ref="BQ62:CQ62" si="21">BQ43</f>
        <v>43956</v>
      </c>
      <c r="BR62" s="80">
        <f t="shared" si="21"/>
        <v>43957</v>
      </c>
      <c r="BS62" s="80">
        <f t="shared" si="21"/>
        <v>43958</v>
      </c>
      <c r="BT62" s="80">
        <f t="shared" si="21"/>
        <v>43959</v>
      </c>
      <c r="BU62" s="80">
        <f t="shared" si="21"/>
        <v>43960</v>
      </c>
      <c r="BV62" s="80">
        <f t="shared" si="21"/>
        <v>43961</v>
      </c>
      <c r="BW62" s="80">
        <f t="shared" si="21"/>
        <v>43962</v>
      </c>
      <c r="BX62" s="80">
        <f t="shared" si="21"/>
        <v>43963</v>
      </c>
      <c r="BY62" s="80">
        <f t="shared" si="21"/>
        <v>43964</v>
      </c>
      <c r="BZ62" s="80">
        <f t="shared" si="21"/>
        <v>43965</v>
      </c>
      <c r="CA62" s="80">
        <f t="shared" si="21"/>
        <v>43966</v>
      </c>
      <c r="CB62" s="80">
        <f t="shared" si="21"/>
        <v>43967</v>
      </c>
      <c r="CC62" s="80">
        <f t="shared" si="21"/>
        <v>43968</v>
      </c>
      <c r="CD62" s="80">
        <f t="shared" si="21"/>
        <v>43969</v>
      </c>
      <c r="CE62" s="80">
        <f t="shared" si="21"/>
        <v>43970</v>
      </c>
      <c r="CF62" s="80">
        <f t="shared" si="21"/>
        <v>43971</v>
      </c>
      <c r="CG62" s="80">
        <f t="shared" si="21"/>
        <v>43972</v>
      </c>
      <c r="CH62" s="80">
        <f t="shared" si="21"/>
        <v>43973</v>
      </c>
      <c r="CI62" s="80">
        <f t="shared" si="21"/>
        <v>43974</v>
      </c>
      <c r="CJ62" s="80">
        <f t="shared" si="21"/>
        <v>43975</v>
      </c>
      <c r="CK62" s="80">
        <f t="shared" si="21"/>
        <v>43976</v>
      </c>
      <c r="CL62" s="80">
        <f t="shared" si="21"/>
        <v>43977</v>
      </c>
      <c r="CM62" s="80">
        <f t="shared" si="21"/>
        <v>43978</v>
      </c>
      <c r="CN62" s="80">
        <f t="shared" si="21"/>
        <v>43979</v>
      </c>
      <c r="CO62" s="80">
        <f t="shared" si="21"/>
        <v>43980</v>
      </c>
      <c r="CP62" s="80">
        <f t="shared" si="21"/>
        <v>43981</v>
      </c>
      <c r="CQ62" s="80">
        <f t="shared" si="21"/>
        <v>43982</v>
      </c>
      <c r="CR62" s="80">
        <f t="shared" ref="CR62:DU62" si="22">CR43</f>
        <v>43983</v>
      </c>
      <c r="CS62" s="80">
        <f t="shared" si="22"/>
        <v>43984</v>
      </c>
      <c r="CT62" s="80">
        <f t="shared" si="22"/>
        <v>43985</v>
      </c>
      <c r="CU62" s="80">
        <f t="shared" si="22"/>
        <v>43986</v>
      </c>
      <c r="CV62" s="80">
        <f t="shared" si="22"/>
        <v>43987</v>
      </c>
      <c r="CW62" s="80">
        <f t="shared" si="22"/>
        <v>43988</v>
      </c>
      <c r="CX62" s="80">
        <f t="shared" si="22"/>
        <v>43989</v>
      </c>
      <c r="CY62" s="80">
        <f t="shared" si="22"/>
        <v>43990</v>
      </c>
      <c r="CZ62" s="80">
        <f t="shared" si="22"/>
        <v>43991</v>
      </c>
      <c r="DA62" s="80">
        <f t="shared" si="22"/>
        <v>43992</v>
      </c>
      <c r="DB62" s="80">
        <f t="shared" si="22"/>
        <v>43993</v>
      </c>
      <c r="DC62" s="80">
        <f t="shared" si="22"/>
        <v>43994</v>
      </c>
      <c r="DD62" s="80">
        <f t="shared" si="22"/>
        <v>43995</v>
      </c>
      <c r="DE62" s="80">
        <f t="shared" si="22"/>
        <v>43996</v>
      </c>
      <c r="DF62" s="80">
        <f t="shared" si="22"/>
        <v>43997</v>
      </c>
      <c r="DG62" s="80">
        <f t="shared" si="22"/>
        <v>43998</v>
      </c>
      <c r="DH62" s="80">
        <f t="shared" si="22"/>
        <v>43999</v>
      </c>
      <c r="DI62" s="80">
        <f t="shared" si="22"/>
        <v>44000</v>
      </c>
      <c r="DJ62" s="80">
        <f t="shared" si="22"/>
        <v>44001</v>
      </c>
      <c r="DK62" s="80">
        <f t="shared" si="22"/>
        <v>44002</v>
      </c>
      <c r="DL62" s="80">
        <f t="shared" si="22"/>
        <v>44003</v>
      </c>
      <c r="DM62" s="80">
        <f t="shared" si="22"/>
        <v>44004</v>
      </c>
      <c r="DN62" s="80">
        <f t="shared" si="22"/>
        <v>44005</v>
      </c>
      <c r="DO62" s="80">
        <f t="shared" si="22"/>
        <v>44006</v>
      </c>
      <c r="DP62" s="80">
        <f t="shared" si="22"/>
        <v>44007</v>
      </c>
      <c r="DQ62" s="80">
        <f t="shared" si="22"/>
        <v>44008</v>
      </c>
      <c r="DR62" s="80">
        <f t="shared" si="22"/>
        <v>44009</v>
      </c>
      <c r="DS62" s="80">
        <f t="shared" si="22"/>
        <v>44010</v>
      </c>
      <c r="DT62" s="80">
        <f t="shared" si="22"/>
        <v>44011</v>
      </c>
      <c r="DU62" s="80">
        <f t="shared" si="22"/>
        <v>44012</v>
      </c>
    </row>
    <row r="63" spans="3:125" x14ac:dyDescent="0.2">
      <c r="C63" s="45" t="s">
        <v>35</v>
      </c>
      <c r="D63" s="41"/>
      <c r="E63" s="41"/>
      <c r="F63" s="41"/>
      <c r="G63" s="41"/>
      <c r="H63" s="62">
        <v>2000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</row>
    <row r="64" spans="3:125" x14ac:dyDescent="0.2">
      <c r="C64" s="45" t="s">
        <v>36</v>
      </c>
      <c r="D64" s="41"/>
      <c r="E64" s="41"/>
      <c r="F64" s="41"/>
      <c r="G64" s="41"/>
      <c r="H64" s="62">
        <v>1200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</row>
    <row r="65" spans="3:125" x14ac:dyDescent="0.2">
      <c r="C65" s="45" t="s">
        <v>36</v>
      </c>
      <c r="D65" s="41"/>
      <c r="E65" s="41"/>
      <c r="F65" s="41"/>
      <c r="G65" s="41"/>
      <c r="H65" s="62">
        <v>1200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</row>
    <row r="66" spans="3:125" x14ac:dyDescent="0.2">
      <c r="C66" s="45" t="s">
        <v>37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</row>
    <row r="67" spans="3:125" x14ac:dyDescent="0.2">
      <c r="C67" s="46" t="s">
        <v>40</v>
      </c>
      <c r="D67" s="43">
        <f t="shared" ref="D67:BI67" si="23">SUM(D63:D66)</f>
        <v>0</v>
      </c>
      <c r="E67" s="43">
        <f t="shared" si="23"/>
        <v>0</v>
      </c>
      <c r="F67" s="43">
        <f t="shared" si="23"/>
        <v>0</v>
      </c>
      <c r="G67" s="43">
        <f t="shared" si="23"/>
        <v>0</v>
      </c>
      <c r="H67" s="43">
        <f t="shared" si="23"/>
        <v>4400</v>
      </c>
      <c r="I67" s="43">
        <f t="shared" si="23"/>
        <v>0</v>
      </c>
      <c r="J67" s="43">
        <f t="shared" si="23"/>
        <v>0</v>
      </c>
      <c r="K67" s="43">
        <f t="shared" si="23"/>
        <v>0</v>
      </c>
      <c r="L67" s="43">
        <f t="shared" si="23"/>
        <v>0</v>
      </c>
      <c r="M67" s="43">
        <f t="shared" si="23"/>
        <v>0</v>
      </c>
      <c r="N67" s="43">
        <f t="shared" si="23"/>
        <v>0</v>
      </c>
      <c r="O67" s="43">
        <f t="shared" si="23"/>
        <v>0</v>
      </c>
      <c r="P67" s="43">
        <f t="shared" si="23"/>
        <v>0</v>
      </c>
      <c r="Q67" s="43">
        <f t="shared" si="23"/>
        <v>0</v>
      </c>
      <c r="R67" s="43">
        <f t="shared" si="23"/>
        <v>0</v>
      </c>
      <c r="S67" s="43">
        <f t="shared" si="23"/>
        <v>0</v>
      </c>
      <c r="T67" s="43">
        <f t="shared" si="23"/>
        <v>0</v>
      </c>
      <c r="U67" s="43">
        <f t="shared" si="23"/>
        <v>0</v>
      </c>
      <c r="V67" s="43">
        <f t="shared" si="23"/>
        <v>0</v>
      </c>
      <c r="W67" s="43">
        <f t="shared" si="23"/>
        <v>0</v>
      </c>
      <c r="X67" s="43">
        <f t="shared" si="23"/>
        <v>0</v>
      </c>
      <c r="Y67" s="43">
        <f t="shared" si="23"/>
        <v>0</v>
      </c>
      <c r="Z67" s="43">
        <f t="shared" si="23"/>
        <v>0</v>
      </c>
      <c r="AA67" s="43">
        <f t="shared" si="23"/>
        <v>0</v>
      </c>
      <c r="AB67" s="43">
        <f t="shared" si="23"/>
        <v>0</v>
      </c>
      <c r="AC67" s="43">
        <f t="shared" si="23"/>
        <v>0</v>
      </c>
      <c r="AD67" s="43">
        <f t="shared" si="23"/>
        <v>0</v>
      </c>
      <c r="AE67" s="43">
        <f t="shared" si="23"/>
        <v>0</v>
      </c>
      <c r="AF67" s="43">
        <f t="shared" si="23"/>
        <v>0</v>
      </c>
      <c r="AG67" s="43">
        <f t="shared" si="23"/>
        <v>0</v>
      </c>
      <c r="AH67" s="43">
        <f t="shared" si="23"/>
        <v>0</v>
      </c>
      <c r="AI67" s="43">
        <f t="shared" si="23"/>
        <v>0</v>
      </c>
      <c r="AJ67" s="43">
        <f t="shared" si="23"/>
        <v>0</v>
      </c>
      <c r="AK67" s="43">
        <f t="shared" si="23"/>
        <v>0</v>
      </c>
      <c r="AL67" s="43">
        <f t="shared" si="23"/>
        <v>0</v>
      </c>
      <c r="AM67" s="43">
        <f t="shared" si="23"/>
        <v>0</v>
      </c>
      <c r="AN67" s="43">
        <f t="shared" si="23"/>
        <v>0</v>
      </c>
      <c r="AO67" s="43">
        <f t="shared" si="23"/>
        <v>0</v>
      </c>
      <c r="AP67" s="43">
        <f t="shared" si="23"/>
        <v>0</v>
      </c>
      <c r="AQ67" s="43">
        <f t="shared" si="23"/>
        <v>0</v>
      </c>
      <c r="AR67" s="43">
        <f t="shared" si="23"/>
        <v>0</v>
      </c>
      <c r="AS67" s="43">
        <f t="shared" si="23"/>
        <v>0</v>
      </c>
      <c r="AT67" s="43">
        <f t="shared" si="23"/>
        <v>0</v>
      </c>
      <c r="AU67" s="43">
        <f t="shared" si="23"/>
        <v>0</v>
      </c>
      <c r="AV67" s="43">
        <f t="shared" si="23"/>
        <v>0</v>
      </c>
      <c r="AW67" s="43">
        <f t="shared" si="23"/>
        <v>0</v>
      </c>
      <c r="AX67" s="43">
        <f t="shared" si="23"/>
        <v>0</v>
      </c>
      <c r="AY67" s="43">
        <f t="shared" si="23"/>
        <v>0</v>
      </c>
      <c r="AZ67" s="43">
        <f t="shared" si="23"/>
        <v>0</v>
      </c>
      <c r="BA67" s="43">
        <f t="shared" si="23"/>
        <v>0</v>
      </c>
      <c r="BB67" s="43">
        <f t="shared" si="23"/>
        <v>0</v>
      </c>
      <c r="BC67" s="43">
        <f t="shared" si="23"/>
        <v>0</v>
      </c>
      <c r="BD67" s="43">
        <f t="shared" si="23"/>
        <v>0</v>
      </c>
      <c r="BE67" s="43">
        <f t="shared" si="23"/>
        <v>0</v>
      </c>
      <c r="BF67" s="43">
        <f t="shared" si="23"/>
        <v>0</v>
      </c>
      <c r="BG67" s="43">
        <f t="shared" si="23"/>
        <v>0</v>
      </c>
      <c r="BH67" s="43">
        <f t="shared" si="23"/>
        <v>0</v>
      </c>
      <c r="BI67" s="43">
        <f t="shared" si="23"/>
        <v>0</v>
      </c>
      <c r="BJ67" s="43">
        <f t="shared" ref="BJ67:BP67" si="24">SUM(BJ63:BJ66)</f>
        <v>0</v>
      </c>
      <c r="BK67" s="43">
        <f t="shared" si="24"/>
        <v>0</v>
      </c>
      <c r="BL67" s="43">
        <f t="shared" si="24"/>
        <v>0</v>
      </c>
      <c r="BM67" s="43">
        <f t="shared" si="24"/>
        <v>0</v>
      </c>
      <c r="BN67" s="43">
        <f t="shared" si="24"/>
        <v>0</v>
      </c>
      <c r="BO67" s="43">
        <f t="shared" si="24"/>
        <v>0</v>
      </c>
      <c r="BP67" s="43">
        <f t="shared" si="24"/>
        <v>0</v>
      </c>
      <c r="BQ67" s="43">
        <f t="shared" ref="BQ67:BW67" si="25">SUM(BQ63:BQ66)</f>
        <v>0</v>
      </c>
      <c r="BR67" s="43">
        <f t="shared" si="25"/>
        <v>0</v>
      </c>
      <c r="BS67" s="43">
        <f t="shared" si="25"/>
        <v>0</v>
      </c>
      <c r="BT67" s="43">
        <f t="shared" si="25"/>
        <v>0</v>
      </c>
      <c r="BU67" s="43">
        <f t="shared" si="25"/>
        <v>0</v>
      </c>
      <c r="BV67" s="43">
        <f t="shared" si="25"/>
        <v>0</v>
      </c>
      <c r="BW67" s="43">
        <f t="shared" si="25"/>
        <v>0</v>
      </c>
      <c r="BX67" s="43">
        <f t="shared" ref="BX67:CQ67" si="26">SUM(BX63:BX66)</f>
        <v>0</v>
      </c>
      <c r="BY67" s="43">
        <f t="shared" si="26"/>
        <v>0</v>
      </c>
      <c r="BZ67" s="43">
        <f t="shared" si="26"/>
        <v>0</v>
      </c>
      <c r="CA67" s="43">
        <f t="shared" si="26"/>
        <v>0</v>
      </c>
      <c r="CB67" s="43">
        <f t="shared" si="26"/>
        <v>0</v>
      </c>
      <c r="CC67" s="43">
        <f t="shared" si="26"/>
        <v>0</v>
      </c>
      <c r="CD67" s="43">
        <f t="shared" si="26"/>
        <v>0</v>
      </c>
      <c r="CE67" s="43">
        <f t="shared" si="26"/>
        <v>0</v>
      </c>
      <c r="CF67" s="43">
        <f t="shared" si="26"/>
        <v>0</v>
      </c>
      <c r="CG67" s="43">
        <f t="shared" si="26"/>
        <v>0</v>
      </c>
      <c r="CH67" s="43">
        <f t="shared" si="26"/>
        <v>0</v>
      </c>
      <c r="CI67" s="43">
        <f t="shared" si="26"/>
        <v>0</v>
      </c>
      <c r="CJ67" s="43">
        <f t="shared" si="26"/>
        <v>0</v>
      </c>
      <c r="CK67" s="43">
        <f t="shared" si="26"/>
        <v>0</v>
      </c>
      <c r="CL67" s="43">
        <f t="shared" si="26"/>
        <v>0</v>
      </c>
      <c r="CM67" s="43">
        <f t="shared" si="26"/>
        <v>0</v>
      </c>
      <c r="CN67" s="43">
        <f t="shared" si="26"/>
        <v>0</v>
      </c>
      <c r="CO67" s="43">
        <f t="shared" si="26"/>
        <v>0</v>
      </c>
      <c r="CP67" s="43">
        <f t="shared" si="26"/>
        <v>0</v>
      </c>
      <c r="CQ67" s="43">
        <f t="shared" si="26"/>
        <v>0</v>
      </c>
      <c r="CR67" s="43">
        <f t="shared" ref="CR67:DU67" si="27">SUM(CR63:CR66)</f>
        <v>0</v>
      </c>
      <c r="CS67" s="43">
        <f t="shared" si="27"/>
        <v>0</v>
      </c>
      <c r="CT67" s="43">
        <f t="shared" si="27"/>
        <v>0</v>
      </c>
      <c r="CU67" s="43">
        <f t="shared" si="27"/>
        <v>0</v>
      </c>
      <c r="CV67" s="43">
        <f t="shared" si="27"/>
        <v>0</v>
      </c>
      <c r="CW67" s="43">
        <f t="shared" si="27"/>
        <v>0</v>
      </c>
      <c r="CX67" s="43">
        <f t="shared" si="27"/>
        <v>0</v>
      </c>
      <c r="CY67" s="43">
        <f t="shared" si="27"/>
        <v>0</v>
      </c>
      <c r="CZ67" s="43">
        <f t="shared" si="27"/>
        <v>0</v>
      </c>
      <c r="DA67" s="43">
        <f t="shared" si="27"/>
        <v>0</v>
      </c>
      <c r="DB67" s="43">
        <f t="shared" si="27"/>
        <v>0</v>
      </c>
      <c r="DC67" s="43">
        <f t="shared" si="27"/>
        <v>0</v>
      </c>
      <c r="DD67" s="43">
        <f t="shared" si="27"/>
        <v>0</v>
      </c>
      <c r="DE67" s="43">
        <f t="shared" si="27"/>
        <v>0</v>
      </c>
      <c r="DF67" s="43">
        <f t="shared" si="27"/>
        <v>0</v>
      </c>
      <c r="DG67" s="43">
        <f t="shared" si="27"/>
        <v>0</v>
      </c>
      <c r="DH67" s="43">
        <f t="shared" si="27"/>
        <v>0</v>
      </c>
      <c r="DI67" s="43">
        <f t="shared" si="27"/>
        <v>0</v>
      </c>
      <c r="DJ67" s="43">
        <f t="shared" si="27"/>
        <v>0</v>
      </c>
      <c r="DK67" s="43">
        <f t="shared" si="27"/>
        <v>0</v>
      </c>
      <c r="DL67" s="43">
        <f t="shared" si="27"/>
        <v>0</v>
      </c>
      <c r="DM67" s="43">
        <f t="shared" si="27"/>
        <v>0</v>
      </c>
      <c r="DN67" s="43">
        <f t="shared" si="27"/>
        <v>0</v>
      </c>
      <c r="DO67" s="43">
        <f t="shared" si="27"/>
        <v>0</v>
      </c>
      <c r="DP67" s="43">
        <f t="shared" si="27"/>
        <v>0</v>
      </c>
      <c r="DQ67" s="43">
        <f t="shared" si="27"/>
        <v>0</v>
      </c>
      <c r="DR67" s="43">
        <f t="shared" si="27"/>
        <v>0</v>
      </c>
      <c r="DS67" s="43">
        <f t="shared" si="27"/>
        <v>0</v>
      </c>
      <c r="DT67" s="43">
        <f t="shared" si="27"/>
        <v>0</v>
      </c>
      <c r="DU67" s="43">
        <f t="shared" si="27"/>
        <v>0</v>
      </c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3E86-9011-4D1B-9B62-CCD8A1577CE0}">
  <dimension ref="A1:N73"/>
  <sheetViews>
    <sheetView showGridLines="0" topLeftCell="A66" zoomScale="85" zoomScaleNormal="85" workbookViewId="0">
      <selection activeCell="E81" sqref="E81"/>
    </sheetView>
  </sheetViews>
  <sheetFormatPr baseColWidth="10" defaultRowHeight="15" x14ac:dyDescent="0.2"/>
  <cols>
    <col min="1" max="1" width="5.5" customWidth="1"/>
    <col min="2" max="2" width="23.33203125" bestFit="1" customWidth="1"/>
    <col min="3" max="3" width="11.1640625" style="66" customWidth="1"/>
    <col min="4" max="13" width="10.5" style="66" customWidth="1"/>
  </cols>
  <sheetData>
    <row r="1" spans="1:14" ht="19" x14ac:dyDescent="0.25">
      <c r="A1" s="78" t="str">
        <f>Synthèse!$A$1</f>
        <v>Société X (90 % de CA B2C, 10 % B2B)</v>
      </c>
      <c r="B1" s="77"/>
      <c r="C1" s="77"/>
      <c r="D1" s="75"/>
      <c r="E1" s="75"/>
      <c r="F1" s="75"/>
      <c r="G1" s="75"/>
      <c r="J1" s="76"/>
    </row>
    <row r="3" spans="1:14" x14ac:dyDescent="0.2">
      <c r="B3" s="42" t="s">
        <v>30</v>
      </c>
      <c r="C3" s="42" t="s">
        <v>99</v>
      </c>
      <c r="D3" s="42" t="s">
        <v>89</v>
      </c>
      <c r="E3" s="42" t="s">
        <v>90</v>
      </c>
      <c r="F3" s="42" t="s">
        <v>91</v>
      </c>
      <c r="G3" s="42" t="s">
        <v>92</v>
      </c>
      <c r="H3" s="42" t="s">
        <v>93</v>
      </c>
      <c r="I3" s="42" t="s">
        <v>94</v>
      </c>
      <c r="J3" s="42" t="s">
        <v>95</v>
      </c>
      <c r="K3" s="42" t="s">
        <v>96</v>
      </c>
      <c r="L3" s="42" t="s">
        <v>97</v>
      </c>
      <c r="M3" s="42" t="s">
        <v>98</v>
      </c>
    </row>
    <row r="4" spans="1:14" x14ac:dyDescent="0.2">
      <c r="B4" s="51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x14ac:dyDescent="0.2">
      <c r="B5" s="3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x14ac:dyDescent="0.2">
      <c r="B6" s="3" t="s">
        <v>44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4" x14ac:dyDescent="0.2">
      <c r="B7" s="3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4" x14ac:dyDescent="0.2">
      <c r="B8" s="3" t="s">
        <v>137</v>
      </c>
      <c r="C8" s="41">
        <v>7500</v>
      </c>
      <c r="D8" s="41"/>
      <c r="E8" s="41"/>
      <c r="F8" s="41"/>
      <c r="G8" s="41"/>
      <c r="H8" s="41">
        <v>2500</v>
      </c>
      <c r="I8" s="41">
        <v>2500</v>
      </c>
      <c r="J8" s="41">
        <v>2500</v>
      </c>
      <c r="K8" s="41"/>
      <c r="L8" s="41"/>
      <c r="M8" s="41"/>
      <c r="N8" t="s">
        <v>132</v>
      </c>
    </row>
    <row r="9" spans="1:14" x14ac:dyDescent="0.2">
      <c r="B9" s="3" t="s">
        <v>47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4" x14ac:dyDescent="0.2">
      <c r="B10" s="3" t="s">
        <v>48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4" x14ac:dyDescent="0.2">
      <c r="B11" s="3" t="s">
        <v>49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x14ac:dyDescent="0.2">
      <c r="B12" s="3" t="s">
        <v>50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4" x14ac:dyDescent="0.2">
      <c r="B13" s="3" t="s">
        <v>51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4" x14ac:dyDescent="0.2">
      <c r="B14" s="3" t="s">
        <v>52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4" x14ac:dyDescent="0.2">
      <c r="B15" s="51" t="s">
        <v>75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4" x14ac:dyDescent="0.2">
      <c r="B16" s="3" t="s">
        <v>53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 x14ac:dyDescent="0.2">
      <c r="B17" s="3" t="s">
        <v>54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x14ac:dyDescent="0.2">
      <c r="B18" s="3" t="s">
        <v>55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x14ac:dyDescent="0.2">
      <c r="B19" s="3" t="s">
        <v>56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x14ac:dyDescent="0.2">
      <c r="B20" s="3" t="s">
        <v>57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x14ac:dyDescent="0.2">
      <c r="B21" s="3" t="s">
        <v>58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 x14ac:dyDescent="0.2">
      <c r="B22" s="3" t="s">
        <v>59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x14ac:dyDescent="0.2">
      <c r="B23" s="3" t="s">
        <v>60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x14ac:dyDescent="0.2">
      <c r="B24" s="3" t="s">
        <v>61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2:13" x14ac:dyDescent="0.2">
      <c r="B25" s="51" t="s">
        <v>74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 x14ac:dyDescent="0.2">
      <c r="B26" s="3" t="s">
        <v>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3" x14ac:dyDescent="0.2">
      <c r="B27" s="3" t="s">
        <v>63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2:13" x14ac:dyDescent="0.2">
      <c r="B28" s="3" t="s">
        <v>64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 x14ac:dyDescent="0.2">
      <c r="B29" s="3" t="s">
        <v>65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2:13" x14ac:dyDescent="0.2">
      <c r="B30" s="3" t="s">
        <v>66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3" x14ac:dyDescent="0.2">
      <c r="B31" s="3" t="s">
        <v>67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 x14ac:dyDescent="0.2">
      <c r="B32" s="3" t="s">
        <v>68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x14ac:dyDescent="0.2">
      <c r="B33" s="3" t="s">
        <v>69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x14ac:dyDescent="0.2">
      <c r="B34" s="3" t="s">
        <v>70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x14ac:dyDescent="0.2">
      <c r="B35" s="3" t="s">
        <v>71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 x14ac:dyDescent="0.2">
      <c r="B36" s="3" t="s">
        <v>72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 x14ac:dyDescent="0.2">
      <c r="B37" s="3" t="s">
        <v>73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 x14ac:dyDescent="0.2">
      <c r="B38" s="3" t="s">
        <v>80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 x14ac:dyDescent="0.2">
      <c r="B39" s="44" t="s">
        <v>138</v>
      </c>
      <c r="C39" s="43">
        <f>SUM(C5:C38)</f>
        <v>7500</v>
      </c>
      <c r="D39" s="43">
        <f>SUM(D5:D38)</f>
        <v>0</v>
      </c>
      <c r="E39" s="43">
        <f>SUM(E5:E38)</f>
        <v>0</v>
      </c>
      <c r="F39" s="43">
        <f>SUM(F5:F38)</f>
        <v>0</v>
      </c>
      <c r="G39" s="43">
        <f t="shared" ref="G39:L39" si="0">SUM(G5:G38)</f>
        <v>0</v>
      </c>
      <c r="H39" s="43">
        <f t="shared" si="0"/>
        <v>2500</v>
      </c>
      <c r="I39" s="43">
        <f t="shared" si="0"/>
        <v>2500</v>
      </c>
      <c r="J39" s="43">
        <f t="shared" si="0"/>
        <v>2500</v>
      </c>
      <c r="K39" s="43">
        <f t="shared" si="0"/>
        <v>0</v>
      </c>
      <c r="L39" s="43">
        <f t="shared" si="0"/>
        <v>0</v>
      </c>
      <c r="M39" s="43">
        <f>SUM(M5:M38)</f>
        <v>0</v>
      </c>
    </row>
    <row r="40" spans="2:13" x14ac:dyDescent="0.2">
      <c r="B40" s="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2:13" x14ac:dyDescent="0.2">
      <c r="B41" s="42" t="s">
        <v>4</v>
      </c>
      <c r="C41" s="69" t="str">
        <f>C3</f>
        <v>Total dettes</v>
      </c>
      <c r="D41" s="69" t="str">
        <f>D3</f>
        <v>Mars</v>
      </c>
      <c r="E41" s="69" t="str">
        <f>E3</f>
        <v xml:space="preserve">Avril </v>
      </c>
      <c r="F41" s="69" t="str">
        <f>F3</f>
        <v xml:space="preserve">Mai </v>
      </c>
      <c r="G41" s="69" t="str">
        <f t="shared" ref="G41:L41" si="1">G3</f>
        <v>Juin</v>
      </c>
      <c r="H41" s="69" t="str">
        <f t="shared" si="1"/>
        <v>Juillet</v>
      </c>
      <c r="I41" s="69" t="str">
        <f t="shared" si="1"/>
        <v>Août</v>
      </c>
      <c r="J41" s="69" t="str">
        <f t="shared" si="1"/>
        <v>Septembre</v>
      </c>
      <c r="K41" s="69" t="str">
        <f t="shared" si="1"/>
        <v>Octobre</v>
      </c>
      <c r="L41" s="69" t="str">
        <f t="shared" si="1"/>
        <v>Novembre</v>
      </c>
      <c r="M41" s="69" t="str">
        <f>M3</f>
        <v>Décembre</v>
      </c>
    </row>
    <row r="42" spans="2:13" x14ac:dyDescent="0.2">
      <c r="B42" s="45" t="s">
        <v>28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2:13" x14ac:dyDescent="0.2">
      <c r="B43" s="45" t="s">
        <v>29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x14ac:dyDescent="0.2">
      <c r="B44" s="45" t="s">
        <v>28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2:13" x14ac:dyDescent="0.2">
      <c r="B45" s="45" t="s">
        <v>31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2:13" x14ac:dyDescent="0.2">
      <c r="B46" s="45" t="s">
        <v>32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2:13" x14ac:dyDescent="0.2">
      <c r="B47" s="46" t="s">
        <v>139</v>
      </c>
      <c r="C47" s="43">
        <f t="shared" ref="C47:F47" si="2">SUM(C42:C46)</f>
        <v>0</v>
      </c>
      <c r="D47" s="43">
        <f t="shared" si="2"/>
        <v>0</v>
      </c>
      <c r="E47" s="43">
        <f t="shared" si="2"/>
        <v>0</v>
      </c>
      <c r="F47" s="43">
        <f t="shared" si="2"/>
        <v>0</v>
      </c>
      <c r="G47" s="43">
        <f t="shared" ref="G47:M47" si="3">SUM(G42:G46)</f>
        <v>0</v>
      </c>
      <c r="H47" s="43">
        <f t="shared" si="3"/>
        <v>0</v>
      </c>
      <c r="I47" s="43">
        <f t="shared" si="3"/>
        <v>0</v>
      </c>
      <c r="J47" s="43">
        <f t="shared" si="3"/>
        <v>0</v>
      </c>
      <c r="K47" s="43">
        <f t="shared" si="3"/>
        <v>0</v>
      </c>
      <c r="L47" s="43">
        <f t="shared" si="3"/>
        <v>0</v>
      </c>
      <c r="M47" s="43">
        <f t="shared" si="3"/>
        <v>0</v>
      </c>
    </row>
    <row r="48" spans="2:13" x14ac:dyDescent="0.2">
      <c r="B48" s="45" t="s">
        <v>82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2:14" x14ac:dyDescent="0.2">
      <c r="B49" s="45" t="s">
        <v>83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2:14" x14ac:dyDescent="0.2">
      <c r="B50" s="45" t="s">
        <v>33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4" x14ac:dyDescent="0.2">
      <c r="B51" s="107" t="s">
        <v>129</v>
      </c>
      <c r="C51" s="41">
        <f>Décaissements!AD50*0.8</f>
        <v>41600</v>
      </c>
      <c r="D51" s="41"/>
      <c r="E51" s="41"/>
      <c r="F51" s="41"/>
      <c r="G51" s="41">
        <f>C51/3</f>
        <v>13866.666666666666</v>
      </c>
      <c r="H51" s="41">
        <f>G51</f>
        <v>13866.666666666666</v>
      </c>
      <c r="I51" s="41">
        <f>H51</f>
        <v>13866.666666666666</v>
      </c>
      <c r="J51" s="41"/>
      <c r="K51" s="41"/>
      <c r="L51" s="41"/>
      <c r="M51" s="41"/>
      <c r="N51" t="s">
        <v>128</v>
      </c>
    </row>
    <row r="52" spans="2:14" x14ac:dyDescent="0.2">
      <c r="B52" s="107" t="s">
        <v>130</v>
      </c>
      <c r="C52" s="41">
        <f>Décaissements!BK50*0.8</f>
        <v>32000</v>
      </c>
      <c r="D52" s="41"/>
      <c r="E52" s="41"/>
      <c r="F52" s="41"/>
      <c r="G52" s="41"/>
      <c r="H52" s="41">
        <f>C52/3</f>
        <v>10666.666666666666</v>
      </c>
      <c r="I52" s="41">
        <f>H52</f>
        <v>10666.666666666666</v>
      </c>
      <c r="J52" s="41">
        <f>I52</f>
        <v>10666.666666666666</v>
      </c>
      <c r="K52" s="41"/>
      <c r="L52" s="41"/>
      <c r="M52" s="41"/>
    </row>
    <row r="53" spans="2:14" x14ac:dyDescent="0.2">
      <c r="B53" s="107" t="s">
        <v>131</v>
      </c>
      <c r="C53" s="41">
        <f>Décaissements!CO50*0.8</f>
        <v>30400</v>
      </c>
      <c r="D53" s="41"/>
      <c r="E53" s="41"/>
      <c r="F53" s="41"/>
      <c r="G53" s="41"/>
      <c r="H53" s="41"/>
      <c r="I53" s="41">
        <f>C53/3</f>
        <v>10133.333333333334</v>
      </c>
      <c r="J53" s="41">
        <f>I53</f>
        <v>10133.333333333334</v>
      </c>
      <c r="K53" s="41">
        <f>J53</f>
        <v>10133.333333333334</v>
      </c>
      <c r="L53" s="41"/>
      <c r="M53" s="41"/>
    </row>
    <row r="54" spans="2:14" x14ac:dyDescent="0.2">
      <c r="B54" s="45" t="s">
        <v>34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4" x14ac:dyDescent="0.2">
      <c r="B55" s="107" t="s">
        <v>129</v>
      </c>
      <c r="C55" s="41">
        <f>Décaissements!AD50*0.2</f>
        <v>10400</v>
      </c>
      <c r="D55" s="41"/>
      <c r="E55" s="41"/>
      <c r="F55" s="41"/>
      <c r="G55" s="41">
        <f>C55/3</f>
        <v>3466.6666666666665</v>
      </c>
      <c r="H55" s="41">
        <f>G55</f>
        <v>3466.6666666666665</v>
      </c>
      <c r="I55" s="41">
        <f>H55</f>
        <v>3466.6666666666665</v>
      </c>
      <c r="J55" s="41"/>
      <c r="K55" s="41"/>
      <c r="L55" s="41"/>
      <c r="M55" s="41"/>
      <c r="N55" t="s">
        <v>128</v>
      </c>
    </row>
    <row r="56" spans="2:14" x14ac:dyDescent="0.2">
      <c r="B56" s="107" t="s">
        <v>130</v>
      </c>
      <c r="C56" s="41">
        <f>Décaissements!BK50*0.2</f>
        <v>8000</v>
      </c>
      <c r="D56" s="41"/>
      <c r="E56" s="41"/>
      <c r="F56" s="41"/>
      <c r="G56" s="41"/>
      <c r="H56" s="41">
        <f>C56/3</f>
        <v>2666.6666666666665</v>
      </c>
      <c r="I56" s="41">
        <f>H56</f>
        <v>2666.6666666666665</v>
      </c>
      <c r="J56" s="41">
        <f>I56</f>
        <v>2666.6666666666665</v>
      </c>
      <c r="K56" s="41"/>
      <c r="L56" s="41"/>
      <c r="M56" s="41"/>
    </row>
    <row r="57" spans="2:14" x14ac:dyDescent="0.2">
      <c r="B57" s="107" t="s">
        <v>131</v>
      </c>
      <c r="C57" s="41">
        <f>Décaissements!CO50*0.2</f>
        <v>7600</v>
      </c>
      <c r="D57" s="41"/>
      <c r="E57" s="41"/>
      <c r="F57" s="41"/>
      <c r="G57" s="41"/>
      <c r="H57" s="41"/>
      <c r="I57" s="41">
        <f>C57/3</f>
        <v>2533.3333333333335</v>
      </c>
      <c r="J57" s="41">
        <f>I57</f>
        <v>2533.3333333333335</v>
      </c>
      <c r="K57" s="41">
        <f>J57</f>
        <v>2533.3333333333335</v>
      </c>
      <c r="L57" s="41"/>
      <c r="M57" s="41"/>
    </row>
    <row r="58" spans="2:14" x14ac:dyDescent="0.2">
      <c r="B58" s="45" t="s">
        <v>81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4" x14ac:dyDescent="0.2">
      <c r="B59" s="46" t="s">
        <v>140</v>
      </c>
      <c r="C59" s="43">
        <f t="shared" ref="C59:F59" si="4">SUM(C48:C58)</f>
        <v>130000</v>
      </c>
      <c r="D59" s="43">
        <f t="shared" si="4"/>
        <v>0</v>
      </c>
      <c r="E59" s="43">
        <f t="shared" si="4"/>
        <v>0</v>
      </c>
      <c r="F59" s="43">
        <f t="shared" si="4"/>
        <v>0</v>
      </c>
      <c r="G59" s="43">
        <f t="shared" ref="G59" si="5">SUM(G48:G58)</f>
        <v>17333.333333333332</v>
      </c>
      <c r="H59" s="43">
        <f t="shared" ref="H59" si="6">SUM(H48:H58)</f>
        <v>30666.666666666668</v>
      </c>
      <c r="I59" s="43">
        <f t="shared" ref="I59" si="7">SUM(I48:I58)</f>
        <v>43333.333333333328</v>
      </c>
      <c r="J59" s="43">
        <f t="shared" ref="J59" si="8">SUM(J48:J58)</f>
        <v>26000</v>
      </c>
      <c r="K59" s="43">
        <f t="shared" ref="K59" si="9">SUM(K48:K58)</f>
        <v>12666.666666666668</v>
      </c>
      <c r="L59" s="43">
        <f t="shared" ref="L59:M59" si="10">SUM(L48:L58)</f>
        <v>0</v>
      </c>
      <c r="M59" s="43">
        <f t="shared" si="10"/>
        <v>0</v>
      </c>
    </row>
    <row r="60" spans="2:14" x14ac:dyDescent="0.2">
      <c r="B60" s="45" t="s">
        <v>41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2:14" x14ac:dyDescent="0.2">
      <c r="B61" s="45" t="s">
        <v>42</v>
      </c>
      <c r="C61" s="41"/>
      <c r="D61" s="41"/>
      <c r="E61" s="41"/>
      <c r="F61" s="41">
        <v>1900</v>
      </c>
      <c r="G61" s="41"/>
      <c r="H61" s="41"/>
      <c r="I61" s="41"/>
      <c r="J61" s="41"/>
      <c r="K61" s="41"/>
      <c r="L61" s="41"/>
      <c r="M61" s="41"/>
    </row>
    <row r="62" spans="2:14" x14ac:dyDescent="0.2">
      <c r="B62" s="45" t="s">
        <v>38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2:14" x14ac:dyDescent="0.2">
      <c r="B63" s="46" t="s">
        <v>142</v>
      </c>
      <c r="C63" s="43">
        <f>SUM(C60:C62)</f>
        <v>0</v>
      </c>
      <c r="D63" s="43">
        <f t="shared" ref="D63:M63" si="11">SUM(D60:D62)</f>
        <v>0</v>
      </c>
      <c r="E63" s="43">
        <f t="shared" si="11"/>
        <v>0</v>
      </c>
      <c r="F63" s="43">
        <f t="shared" si="11"/>
        <v>1900</v>
      </c>
      <c r="G63" s="43">
        <f t="shared" si="11"/>
        <v>0</v>
      </c>
      <c r="H63" s="43">
        <f t="shared" si="11"/>
        <v>0</v>
      </c>
      <c r="I63" s="43">
        <f t="shared" si="11"/>
        <v>0</v>
      </c>
      <c r="J63" s="43">
        <f t="shared" si="11"/>
        <v>0</v>
      </c>
      <c r="K63" s="43">
        <f t="shared" si="11"/>
        <v>0</v>
      </c>
      <c r="L63" s="43">
        <f t="shared" si="11"/>
        <v>0</v>
      </c>
      <c r="M63" s="43">
        <f t="shared" si="11"/>
        <v>0</v>
      </c>
    </row>
    <row r="65" spans="2:14" x14ac:dyDescent="0.2">
      <c r="B65" s="42" t="s">
        <v>105</v>
      </c>
      <c r="C65" s="69" t="str">
        <f>C41</f>
        <v>Total dettes</v>
      </c>
      <c r="D65" s="69" t="str">
        <f t="shared" ref="D65:M65" si="12">D41</f>
        <v>Mars</v>
      </c>
      <c r="E65" s="69" t="str">
        <f t="shared" si="12"/>
        <v xml:space="preserve">Avril </v>
      </c>
      <c r="F65" s="69" t="str">
        <f t="shared" si="12"/>
        <v xml:space="preserve">Mai </v>
      </c>
      <c r="G65" s="69" t="str">
        <f t="shared" si="12"/>
        <v>Juin</v>
      </c>
      <c r="H65" s="69" t="str">
        <f t="shared" si="12"/>
        <v>Juillet</v>
      </c>
      <c r="I65" s="69" t="str">
        <f t="shared" si="12"/>
        <v>Août</v>
      </c>
      <c r="J65" s="69" t="str">
        <f t="shared" si="12"/>
        <v>Septembre</v>
      </c>
      <c r="K65" s="69" t="str">
        <f t="shared" si="12"/>
        <v>Octobre</v>
      </c>
      <c r="L65" s="69" t="str">
        <f t="shared" si="12"/>
        <v>Novembre</v>
      </c>
      <c r="M65" s="69" t="str">
        <f t="shared" si="12"/>
        <v>Décembre</v>
      </c>
    </row>
    <row r="66" spans="2:14" x14ac:dyDescent="0.2">
      <c r="B66" s="45" t="s">
        <v>35</v>
      </c>
      <c r="C66" s="41">
        <v>56000</v>
      </c>
      <c r="D66" s="41"/>
      <c r="E66" s="41"/>
      <c r="F66" s="41"/>
      <c r="G66" s="41"/>
      <c r="H66" s="41"/>
      <c r="I66" s="41"/>
      <c r="J66" s="41">
        <f>C66/36</f>
        <v>1555.5555555555557</v>
      </c>
      <c r="K66" s="41">
        <f>J66</f>
        <v>1555.5555555555557</v>
      </c>
      <c r="L66" s="41">
        <f t="shared" ref="L66:M66" si="13">K66</f>
        <v>1555.5555555555557</v>
      </c>
      <c r="M66" s="41">
        <f t="shared" si="13"/>
        <v>1555.5555555555557</v>
      </c>
      <c r="N66" t="s">
        <v>127</v>
      </c>
    </row>
    <row r="67" spans="2:14" x14ac:dyDescent="0.2">
      <c r="B67" s="45" t="s">
        <v>36</v>
      </c>
      <c r="C67" s="41">
        <v>32000</v>
      </c>
      <c r="D67" s="41"/>
      <c r="E67" s="41"/>
      <c r="F67" s="41"/>
      <c r="G67" s="41"/>
      <c r="H67" s="41"/>
      <c r="I67" s="41"/>
      <c r="J67" s="41">
        <f t="shared" ref="J67:J68" si="14">C67/36</f>
        <v>888.88888888888891</v>
      </c>
      <c r="K67" s="41">
        <f t="shared" ref="K67:M68" si="15">J67</f>
        <v>888.88888888888891</v>
      </c>
      <c r="L67" s="41">
        <f t="shared" si="15"/>
        <v>888.88888888888891</v>
      </c>
      <c r="M67" s="41">
        <f t="shared" si="15"/>
        <v>888.88888888888891</v>
      </c>
      <c r="N67" t="s">
        <v>127</v>
      </c>
    </row>
    <row r="68" spans="2:14" x14ac:dyDescent="0.2">
      <c r="B68" s="45" t="s">
        <v>36</v>
      </c>
      <c r="C68" s="41">
        <v>23000</v>
      </c>
      <c r="D68" s="41"/>
      <c r="E68" s="41"/>
      <c r="F68" s="41"/>
      <c r="G68" s="41"/>
      <c r="H68" s="41"/>
      <c r="I68" s="41"/>
      <c r="J68" s="41">
        <f t="shared" si="14"/>
        <v>638.88888888888891</v>
      </c>
      <c r="K68" s="41">
        <f t="shared" si="15"/>
        <v>638.88888888888891</v>
      </c>
      <c r="L68" s="41">
        <f t="shared" si="15"/>
        <v>638.88888888888891</v>
      </c>
      <c r="M68" s="41">
        <f t="shared" si="15"/>
        <v>638.88888888888891</v>
      </c>
      <c r="N68" t="s">
        <v>127</v>
      </c>
    </row>
    <row r="69" spans="2:14" x14ac:dyDescent="0.2">
      <c r="B69" s="117" t="s">
        <v>136</v>
      </c>
      <c r="C69" s="118">
        <f>SUM('Récap trésorerie'!C20:DT20)</f>
        <v>75000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2:14" x14ac:dyDescent="0.2">
      <c r="B70" s="45" t="s">
        <v>37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2:14" x14ac:dyDescent="0.2">
      <c r="B71" s="46" t="s">
        <v>141</v>
      </c>
      <c r="C71" s="43">
        <f t="shared" ref="C71:F71" si="16">SUM(C66:C70)</f>
        <v>186000</v>
      </c>
      <c r="D71" s="43">
        <f t="shared" si="16"/>
        <v>0</v>
      </c>
      <c r="E71" s="43">
        <f t="shared" si="16"/>
        <v>0</v>
      </c>
      <c r="F71" s="43">
        <f t="shared" si="16"/>
        <v>0</v>
      </c>
      <c r="G71" s="43">
        <f t="shared" ref="G71:M71" si="17">SUM(G66:G70)</f>
        <v>0</v>
      </c>
      <c r="H71" s="43">
        <f t="shared" si="17"/>
        <v>0</v>
      </c>
      <c r="I71" s="43">
        <f t="shared" si="17"/>
        <v>0</v>
      </c>
      <c r="J71" s="43">
        <f t="shared" si="17"/>
        <v>3083.333333333333</v>
      </c>
      <c r="K71" s="43">
        <f t="shared" si="17"/>
        <v>3083.333333333333</v>
      </c>
      <c r="L71" s="43">
        <f t="shared" si="17"/>
        <v>3083.333333333333</v>
      </c>
      <c r="M71" s="43">
        <f t="shared" si="17"/>
        <v>3083.333333333333</v>
      </c>
    </row>
    <row r="72" spans="2:14" x14ac:dyDescent="0.2">
      <c r="C72"/>
      <c r="D72"/>
      <c r="E72"/>
      <c r="F72"/>
      <c r="G72"/>
      <c r="H72"/>
      <c r="I72"/>
      <c r="J72"/>
      <c r="K72"/>
      <c r="L72"/>
      <c r="M72"/>
    </row>
    <row r="73" spans="2:14" x14ac:dyDescent="0.2">
      <c r="B73" s="72" t="s">
        <v>143</v>
      </c>
      <c r="C73" s="73">
        <f t="shared" ref="C73:M73" si="18">C39+C47+C59+C71+C63</f>
        <v>323500</v>
      </c>
      <c r="D73" s="73">
        <f t="shared" si="18"/>
        <v>0</v>
      </c>
      <c r="E73" s="73">
        <f t="shared" si="18"/>
        <v>0</v>
      </c>
      <c r="F73" s="73">
        <f t="shared" si="18"/>
        <v>1900</v>
      </c>
      <c r="G73" s="73">
        <f t="shared" si="18"/>
        <v>17333.333333333332</v>
      </c>
      <c r="H73" s="73">
        <f t="shared" si="18"/>
        <v>33166.666666666672</v>
      </c>
      <c r="I73" s="73">
        <f t="shared" si="18"/>
        <v>45833.333333333328</v>
      </c>
      <c r="J73" s="73">
        <f t="shared" si="18"/>
        <v>31583.333333333332</v>
      </c>
      <c r="K73" s="73">
        <f t="shared" si="18"/>
        <v>15750</v>
      </c>
      <c r="L73" s="73">
        <f t="shared" si="18"/>
        <v>3083.333333333333</v>
      </c>
      <c r="M73" s="73">
        <f t="shared" si="18"/>
        <v>3083.333333333333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</vt:lpstr>
      <vt:lpstr>Récap trésorerie</vt:lpstr>
      <vt:lpstr>Décaissements</vt:lpstr>
      <vt:lpstr>Liste dettes non positionnées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Laumon</dc:creator>
  <cp:lastModifiedBy>Utilisateur Microsoft Office</cp:lastModifiedBy>
  <dcterms:created xsi:type="dcterms:W3CDTF">2020-03-20T20:53:51Z</dcterms:created>
  <dcterms:modified xsi:type="dcterms:W3CDTF">2020-03-26T08:47:32Z</dcterms:modified>
</cp:coreProperties>
</file>